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Y\KHOI LUONG 2017-2018 -2019\"/>
    </mc:Choice>
  </mc:AlternateContent>
  <bookViews>
    <workbookView xWindow="0" yWindow="0" windowWidth="19440" windowHeight="7800"/>
  </bookViews>
  <sheets>
    <sheet name="Khối lượng TS-DT" sheetId="6" r:id="rId1"/>
    <sheet name="Sheet1" sheetId="1" r:id="rId2"/>
    <sheet name="NH 17 18" sheetId="4" r:id="rId3"/>
    <sheet name="NH 18 19" sheetId="2" r:id="rId4"/>
    <sheet name="NH 19 20" sheetId="5" r:id="rId5"/>
  </sheets>
  <calcPr calcId="162913"/>
</workbook>
</file>

<file path=xl/calcChain.xml><?xml version="1.0" encoding="utf-8"?>
<calcChain xmlns="http://schemas.openxmlformats.org/spreadsheetml/2006/main">
  <c r="C17" i="6" l="1"/>
  <c r="D17" i="6"/>
  <c r="E17" i="6"/>
  <c r="F17" i="6"/>
  <c r="H17" i="6"/>
  <c r="I17" i="6"/>
  <c r="J17" i="6"/>
  <c r="K17" i="6"/>
  <c r="L17" i="6"/>
  <c r="N17" i="6"/>
  <c r="O17" i="6"/>
  <c r="P17" i="6"/>
  <c r="Q17" i="6"/>
  <c r="R17" i="6"/>
  <c r="B17" i="6"/>
  <c r="F7" i="6"/>
  <c r="F8" i="6"/>
  <c r="F9" i="6"/>
  <c r="F10" i="6"/>
  <c r="F11" i="6"/>
  <c r="F12" i="6"/>
  <c r="F13" i="6"/>
  <c r="F14" i="6"/>
  <c r="F15" i="6"/>
  <c r="F16" i="6"/>
  <c r="L7" i="6"/>
  <c r="L8" i="6"/>
  <c r="L9" i="6"/>
  <c r="L10" i="6"/>
  <c r="L11" i="6"/>
  <c r="L12" i="6"/>
  <c r="L13" i="6"/>
  <c r="L14" i="6"/>
  <c r="L15" i="6"/>
  <c r="L16" i="6"/>
  <c r="R7" i="6"/>
  <c r="R8" i="6"/>
  <c r="R9" i="6"/>
  <c r="R10" i="6"/>
  <c r="R11" i="6"/>
  <c r="R12" i="6"/>
  <c r="R13" i="6"/>
  <c r="R14" i="6"/>
  <c r="R15" i="6"/>
  <c r="R16" i="6"/>
  <c r="R6" i="6" l="1"/>
  <c r="L6" i="6"/>
  <c r="F6" i="6"/>
  <c r="K18" i="5" l="1"/>
  <c r="H18" i="5"/>
  <c r="F18" i="5"/>
  <c r="E18" i="5"/>
  <c r="D18" i="5"/>
  <c r="L17" i="5"/>
  <c r="M17" i="5" s="1"/>
  <c r="I17" i="5"/>
  <c r="G17" i="5"/>
  <c r="J17" i="5" s="1"/>
  <c r="C17" i="5"/>
  <c r="L16" i="5"/>
  <c r="M16" i="5" s="1"/>
  <c r="I16" i="5"/>
  <c r="G16" i="5"/>
  <c r="C16" i="5"/>
  <c r="L15" i="5"/>
  <c r="M15" i="5" s="1"/>
  <c r="I15" i="5"/>
  <c r="G15" i="5"/>
  <c r="J15" i="5" s="1"/>
  <c r="C15" i="5"/>
  <c r="L14" i="5"/>
  <c r="M14" i="5" s="1"/>
  <c r="I14" i="5"/>
  <c r="G14" i="5"/>
  <c r="J14" i="5" s="1"/>
  <c r="C14" i="5"/>
  <c r="L13" i="5"/>
  <c r="M13" i="5" s="1"/>
  <c r="I13" i="5"/>
  <c r="G13" i="5"/>
  <c r="J13" i="5" s="1"/>
  <c r="C13" i="5"/>
  <c r="L12" i="5"/>
  <c r="M12" i="5" s="1"/>
  <c r="I12" i="5"/>
  <c r="G12" i="5"/>
  <c r="C12" i="5"/>
  <c r="L11" i="5"/>
  <c r="M11" i="5" s="1"/>
  <c r="I11" i="5"/>
  <c r="G11" i="5"/>
  <c r="C11" i="5"/>
  <c r="L10" i="5"/>
  <c r="M10" i="5" s="1"/>
  <c r="I10" i="5"/>
  <c r="G10" i="5"/>
  <c r="J10" i="5" s="1"/>
  <c r="C10" i="5"/>
  <c r="I9" i="5"/>
  <c r="G9" i="5"/>
  <c r="C9" i="5"/>
  <c r="L8" i="5"/>
  <c r="G8" i="5"/>
  <c r="C8" i="5"/>
  <c r="L7" i="5"/>
  <c r="G7" i="5"/>
  <c r="C7" i="5"/>
  <c r="K18" i="2"/>
  <c r="H18" i="2"/>
  <c r="F18" i="2"/>
  <c r="E18" i="2"/>
  <c r="D18" i="2"/>
  <c r="L17" i="2"/>
  <c r="M17" i="2" s="1"/>
  <c r="I17" i="2"/>
  <c r="G17" i="2"/>
  <c r="C17" i="2"/>
  <c r="L16" i="2"/>
  <c r="M16" i="2" s="1"/>
  <c r="I16" i="2"/>
  <c r="G16" i="2"/>
  <c r="C16" i="2"/>
  <c r="L15" i="2"/>
  <c r="M15" i="2" s="1"/>
  <c r="I15" i="2"/>
  <c r="G15" i="2"/>
  <c r="C15" i="2"/>
  <c r="N15" i="2" s="1"/>
  <c r="L14" i="2"/>
  <c r="M14" i="2" s="1"/>
  <c r="I14" i="2"/>
  <c r="G14" i="2"/>
  <c r="C14" i="2"/>
  <c r="L13" i="2"/>
  <c r="M13" i="2" s="1"/>
  <c r="I13" i="2"/>
  <c r="G13" i="2"/>
  <c r="C13" i="2"/>
  <c r="L12" i="2"/>
  <c r="M12" i="2" s="1"/>
  <c r="I12" i="2"/>
  <c r="G12" i="2"/>
  <c r="C12" i="2"/>
  <c r="L11" i="2"/>
  <c r="M11" i="2" s="1"/>
  <c r="I11" i="2"/>
  <c r="G11" i="2"/>
  <c r="J11" i="2" s="1"/>
  <c r="C11" i="2"/>
  <c r="N11" i="2" s="1"/>
  <c r="L10" i="2"/>
  <c r="M10" i="2" s="1"/>
  <c r="I10" i="2"/>
  <c r="G10" i="2"/>
  <c r="C10" i="2"/>
  <c r="I9" i="2"/>
  <c r="J9" i="2" s="1"/>
  <c r="G9" i="2"/>
  <c r="C9" i="2"/>
  <c r="L8" i="2"/>
  <c r="G8" i="2"/>
  <c r="C8" i="2"/>
  <c r="L7" i="2"/>
  <c r="G7" i="2"/>
  <c r="C7" i="2"/>
  <c r="C8" i="4"/>
  <c r="C9" i="4"/>
  <c r="C10" i="4"/>
  <c r="C11" i="4"/>
  <c r="C12" i="4"/>
  <c r="C13" i="4"/>
  <c r="C14" i="4"/>
  <c r="C15" i="4"/>
  <c r="C16" i="4"/>
  <c r="C17" i="4"/>
  <c r="C7" i="4"/>
  <c r="K18" i="4"/>
  <c r="H18" i="4"/>
  <c r="F18" i="4"/>
  <c r="E18" i="4"/>
  <c r="D18" i="4"/>
  <c r="L17" i="4"/>
  <c r="M17" i="4" s="1"/>
  <c r="I17" i="4"/>
  <c r="G17" i="4"/>
  <c r="L16" i="4"/>
  <c r="M16" i="4" s="1"/>
  <c r="I16" i="4"/>
  <c r="G16" i="4"/>
  <c r="L15" i="4"/>
  <c r="M15" i="4" s="1"/>
  <c r="I15" i="4"/>
  <c r="G15" i="4"/>
  <c r="L14" i="4"/>
  <c r="M14" i="4" s="1"/>
  <c r="I14" i="4"/>
  <c r="G14" i="4"/>
  <c r="L13" i="4"/>
  <c r="M13" i="4" s="1"/>
  <c r="N13" i="4" s="1"/>
  <c r="I13" i="4"/>
  <c r="G13" i="4"/>
  <c r="L12" i="4"/>
  <c r="M12" i="4" s="1"/>
  <c r="I12" i="4"/>
  <c r="G12" i="4"/>
  <c r="L11" i="4"/>
  <c r="M11" i="4" s="1"/>
  <c r="I11" i="4"/>
  <c r="G11" i="4"/>
  <c r="L10" i="4"/>
  <c r="M10" i="4" s="1"/>
  <c r="I10" i="4"/>
  <c r="G10" i="4"/>
  <c r="I9" i="4"/>
  <c r="G9" i="4"/>
  <c r="J9" i="4" s="1"/>
  <c r="L8" i="4"/>
  <c r="G8" i="4"/>
  <c r="L7" i="4"/>
  <c r="G7" i="4"/>
  <c r="G12" i="1"/>
  <c r="I12" i="1"/>
  <c r="L12" i="1"/>
  <c r="M12" i="1"/>
  <c r="N12" i="1"/>
  <c r="N16" i="5" l="1"/>
  <c r="J12" i="1"/>
  <c r="N16" i="2"/>
  <c r="J12" i="2"/>
  <c r="J16" i="2"/>
  <c r="L18" i="5"/>
  <c r="M18" i="5"/>
  <c r="N14" i="2"/>
  <c r="N17" i="4"/>
  <c r="J13" i="2"/>
  <c r="J11" i="5"/>
  <c r="N12" i="5"/>
  <c r="C18" i="2"/>
  <c r="J15" i="2"/>
  <c r="J17" i="2"/>
  <c r="J9" i="5"/>
  <c r="N13" i="5"/>
  <c r="I18" i="5"/>
  <c r="M18" i="4"/>
  <c r="J13" i="4"/>
  <c r="L18" i="2"/>
  <c r="N17" i="5"/>
  <c r="J11" i="4"/>
  <c r="N12" i="4"/>
  <c r="J15" i="4"/>
  <c r="N16" i="4"/>
  <c r="J17" i="4"/>
  <c r="G18" i="2"/>
  <c r="N13" i="2"/>
  <c r="N17" i="2"/>
  <c r="J14" i="2"/>
  <c r="J10" i="2"/>
  <c r="C18" i="5"/>
  <c r="J12" i="5"/>
  <c r="J16" i="5"/>
  <c r="N11" i="5"/>
  <c r="N15" i="5"/>
  <c r="N10" i="5"/>
  <c r="N14" i="5"/>
  <c r="G18" i="5"/>
  <c r="M18" i="2"/>
  <c r="N10" i="2"/>
  <c r="N12" i="2"/>
  <c r="I18" i="2"/>
  <c r="N11" i="4"/>
  <c r="N15" i="4"/>
  <c r="N14" i="4"/>
  <c r="C18" i="4"/>
  <c r="I18" i="4"/>
  <c r="L18" i="4"/>
  <c r="J10" i="4"/>
  <c r="J12" i="4"/>
  <c r="J14" i="4"/>
  <c r="J16" i="4"/>
  <c r="G18" i="4"/>
  <c r="N10" i="4"/>
  <c r="N18" i="5" l="1"/>
  <c r="J18" i="2"/>
  <c r="N18" i="2"/>
  <c r="J18" i="5"/>
  <c r="N18" i="4"/>
  <c r="J18" i="4"/>
  <c r="C21" i="1"/>
  <c r="D21" i="1"/>
  <c r="E21" i="1"/>
  <c r="F21" i="1"/>
  <c r="H21" i="1"/>
  <c r="K21" i="1"/>
  <c r="I9" i="1"/>
  <c r="I10" i="1"/>
  <c r="G9" i="1"/>
  <c r="J9" i="1" s="1"/>
  <c r="I11" i="1"/>
  <c r="I13" i="1"/>
  <c r="I14" i="1"/>
  <c r="I15" i="1"/>
  <c r="I16" i="1"/>
  <c r="I17" i="1"/>
  <c r="G8" i="1"/>
  <c r="G10" i="1"/>
  <c r="G11" i="1"/>
  <c r="G13" i="1"/>
  <c r="G14" i="1"/>
  <c r="J14" i="1" s="1"/>
  <c r="G15" i="1"/>
  <c r="G16" i="1"/>
  <c r="G17" i="1"/>
  <c r="G7" i="1"/>
  <c r="L8" i="1"/>
  <c r="L10" i="1"/>
  <c r="M10" i="1" s="1"/>
  <c r="N10" i="1" s="1"/>
  <c r="L11" i="1"/>
  <c r="M11" i="1" s="1"/>
  <c r="N11" i="1" s="1"/>
  <c r="L13" i="1"/>
  <c r="M13" i="1" s="1"/>
  <c r="N13" i="1" s="1"/>
  <c r="L14" i="1"/>
  <c r="M14" i="1" s="1"/>
  <c r="N14" i="1" s="1"/>
  <c r="L15" i="1"/>
  <c r="M15" i="1" s="1"/>
  <c r="N15" i="1" s="1"/>
  <c r="L16" i="1"/>
  <c r="M16" i="1" s="1"/>
  <c r="N16" i="1" s="1"/>
  <c r="L17" i="1"/>
  <c r="M17" i="1" s="1"/>
  <c r="N17" i="1" s="1"/>
  <c r="L7" i="1"/>
  <c r="J10" i="1" l="1"/>
  <c r="L21" i="1"/>
  <c r="J15" i="1"/>
  <c r="G21" i="1"/>
  <c r="I21" i="1"/>
  <c r="J11" i="1"/>
  <c r="N21" i="1"/>
  <c r="M21" i="1"/>
  <c r="J16" i="1"/>
  <c r="J17" i="1"/>
  <c r="J13" i="1"/>
  <c r="J21" i="1" l="1"/>
</calcChain>
</file>

<file path=xl/sharedStrings.xml><?xml version="1.0" encoding="utf-8"?>
<sst xmlns="http://schemas.openxmlformats.org/spreadsheetml/2006/main" count="212" uniqueCount="60">
  <si>
    <t>TT</t>
  </si>
  <si>
    <t>KHOA</t>
  </si>
  <si>
    <t>Tổng số</t>
  </si>
  <si>
    <t>GV</t>
  </si>
  <si>
    <t>Trình độ chuyên môn</t>
  </si>
  <si>
    <t>Khoa Khoa học cơ bản</t>
  </si>
  <si>
    <t>Khoa Lý luận Chính trị</t>
  </si>
  <si>
    <t>Khoa Công nghệ thông tin</t>
  </si>
  <si>
    <t>Khoa Cơ khí</t>
  </si>
  <si>
    <t>Khoa Điện – Điện tử</t>
  </si>
  <si>
    <t>Khoa Động lực</t>
  </si>
  <si>
    <t>Khoa Nhiệt – Lạnh</t>
  </si>
  <si>
    <t>Khoa May – Thời trang</t>
  </si>
  <si>
    <t>Khoa Kinh tế</t>
  </si>
  <si>
    <t>Khoa Xây dựng</t>
  </si>
  <si>
    <t>Tổng cộng:</t>
  </si>
  <si>
    <t>01</t>
  </si>
  <si>
    <t>Số HSSV tại các khoa</t>
  </si>
  <si>
    <t>TS</t>
  </si>
  <si>
    <t>ThS</t>
  </si>
  <si>
    <t>ĐH</t>
  </si>
  <si>
    <t>DỰ KIẾN SỐ GV THIẾU THEO TỈ LỆ QUY ĐỔI HSSV/GV</t>
  </si>
  <si>
    <t>Dự kiến số GV cần có</t>
  </si>
  <si>
    <t>Số GV thiếu</t>
  </si>
  <si>
    <t>DỰ KIẾN SỐ GV THIẾU TÍNH THEO KHỐI LƯỢNG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</si>
  <si>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</si>
  <si>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</si>
  <si>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</si>
  <si>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</si>
  <si>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</si>
  <si>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</si>
  <si>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</si>
  <si>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</si>
  <si>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</si>
  <si>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Khối lượng thực tế</t>
  </si>
  <si>
    <t>GV Anh văn</t>
  </si>
  <si>
    <r>
      <t xml:space="preserve">Số GV đã quy đổi 
</t>
    </r>
    <r>
      <rPr>
        <sz val="11"/>
        <color theme="1"/>
        <rFont val="Times New Roman"/>
        <family val="1"/>
      </rPr>
      <t>(TS x 2; ThS x 1,5; ĐH x 1)</t>
    </r>
  </si>
  <si>
    <t>Số GV cần theo tỉ lệ 25 HSSV/GV</t>
  </si>
  <si>
    <r>
      <t xml:space="preserve">Khối lượng của khoa 
</t>
    </r>
    <r>
      <rPr>
        <sz val="11"/>
        <color theme="1"/>
        <rFont val="Times New Roman"/>
        <family val="1"/>
      </rPr>
      <t>(Tổng khối lượng x 0,75)</t>
    </r>
  </si>
  <si>
    <t>11</t>
  </si>
  <si>
    <t>Nhà hàng khách sạn</t>
  </si>
  <si>
    <t>Thương mại du lịch</t>
  </si>
  <si>
    <t>12</t>
  </si>
  <si>
    <t>13</t>
  </si>
  <si>
    <t>14</t>
  </si>
  <si>
    <t>Nhân viên (Chuyên viên + Kế toán viên)</t>
  </si>
  <si>
    <t>SỐ LIỆU PHÒNG TUYỂN SINH - ĐÀO TẠO CUNG CẤP THÁNG 6/2020</t>
  </si>
  <si>
    <t>SỐ LIỆU NĂM HỌC 2017 - 2018</t>
  </si>
  <si>
    <t>SỐ LIỆU NĂM HỌC 2018 - 2019</t>
  </si>
  <si>
    <t>SỐ LIỆU NĂM HỌC 2019 - 2020</t>
  </si>
  <si>
    <t>Học kỳ 1</t>
  </si>
  <si>
    <t>Học kỳ 2</t>
  </si>
  <si>
    <t>TC</t>
  </si>
  <si>
    <t>CĐ</t>
  </si>
  <si>
    <t>Tổng 
Cộng</t>
  </si>
  <si>
    <t>Năm học 2017 - 2018</t>
  </si>
  <si>
    <t>Năm học 2018 - 2019</t>
  </si>
  <si>
    <t>Năm học 2019 - 2020</t>
  </si>
  <si>
    <t>KHỐI LƯỢNG NĂM HỌC 2017 - 2018;  2018 - 2019;  2019 - 2020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</si>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</sst>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0" xfId="0" applyFont="1"/>
    <xf numFmtId="0" fontId="7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/>
    <xf numFmtId="0" fontId="8" fillId="0" borderId="1" xfId="0" applyFont="1" applyBorder="1"/>
    <xf numFmtId="0" fontId="9" fillId="3" borderId="1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topLeftCell="A10" workbookViewId="0">
      <selection activeCell="T8" sqref="T8"/>
    </sheetView>
  </sheetViews>
  <sheetFormatPr defaultRowHeight="16.5" x14ac:dyDescent="0.25"/>
  <cols>
    <col min="1" max="1" width="25.42578125" style="39" customWidth="1"/>
    <col min="2" max="2" width="7" style="39" customWidth="1"/>
    <col min="3" max="3" width="8" style="39" customWidth="1"/>
    <col min="4" max="4" width="7.85546875" style="39" customWidth="1"/>
    <col min="5" max="5" width="8" style="39" customWidth="1"/>
    <col min="6" max="6" width="8.5703125" style="39" customWidth="1"/>
    <col min="7" max="7" width="0.7109375" style="39" customWidth="1"/>
    <col min="8" max="8" width="8" style="39" customWidth="1"/>
    <col min="9" max="9" width="8.140625" style="39" customWidth="1"/>
    <col min="10" max="10" width="7.85546875" style="39" customWidth="1"/>
    <col min="11" max="11" width="8" style="39" customWidth="1"/>
    <col min="12" max="12" width="9.140625" style="39"/>
    <col min="13" max="13" width="0.7109375" style="39" customWidth="1"/>
    <col min="14" max="15" width="8.28515625" style="39" customWidth="1"/>
    <col min="16" max="17" width="8" style="39" customWidth="1"/>
    <col min="18" max="16384" width="9.140625" style="39"/>
  </cols>
  <sheetData>
    <row r="1" spans="1:18" ht="35.25" customHeight="1" x14ac:dyDescent="0.3">
      <c r="A1" s="63" t="s">
        <v>58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18" ht="16.5" customHeight="1" x14ac:dyDescent="0.3">
      <c r="A2" s="40"/>
    </row>
    <row r="3" spans="1:18" x14ac:dyDescent="0.25">
      <c r="A3" s="64" t="s">
        <v>1</v>
      </c>
      <c r="B3" s="57" t="s">
        <v>55</v>
      </c>
      <c r="C3" s="57"/>
      <c r="D3" s="57"/>
      <c r="E3" s="57"/>
      <c r="F3" s="69"/>
      <c r="G3" s="48"/>
      <c r="H3" s="56" t="s">
        <v>56</v>
      </c>
      <c r="I3" s="57"/>
      <c r="J3" s="57"/>
      <c r="K3" s="57"/>
      <c r="L3" s="69"/>
      <c r="M3" s="48"/>
      <c r="N3" s="56" t="s">
        <v>57</v>
      </c>
      <c r="O3" s="57"/>
      <c r="P3" s="57"/>
      <c r="Q3" s="57"/>
      <c r="R3" s="58"/>
    </row>
    <row r="4" spans="1:18" x14ac:dyDescent="0.25">
      <c r="A4" s="65"/>
      <c r="B4" s="60" t="s">
        <v>50</v>
      </c>
      <c r="C4" s="60"/>
      <c r="D4" s="60" t="s">
        <v>51</v>
      </c>
      <c r="E4" s="60"/>
      <c r="F4" s="67" t="s">
        <v>54</v>
      </c>
      <c r="G4" s="33"/>
      <c r="H4" s="59" t="s">
        <v>50</v>
      </c>
      <c r="I4" s="60"/>
      <c r="J4" s="60" t="s">
        <v>51</v>
      </c>
      <c r="K4" s="60"/>
      <c r="L4" s="67" t="s">
        <v>54</v>
      </c>
      <c r="M4" s="33"/>
      <c r="N4" s="59" t="s">
        <v>50</v>
      </c>
      <c r="O4" s="60"/>
      <c r="P4" s="60" t="s">
        <v>51</v>
      </c>
      <c r="Q4" s="60"/>
      <c r="R4" s="61" t="s">
        <v>54</v>
      </c>
    </row>
    <row r="5" spans="1:18" ht="35.25" customHeight="1" x14ac:dyDescent="0.25">
      <c r="A5" s="66"/>
      <c r="B5" s="43" t="s">
        <v>52</v>
      </c>
      <c r="C5" s="43" t="s">
        <v>53</v>
      </c>
      <c r="D5" s="43" t="s">
        <v>52</v>
      </c>
      <c r="E5" s="43" t="s">
        <v>53</v>
      </c>
      <c r="F5" s="68"/>
      <c r="G5" s="49"/>
      <c r="H5" s="45" t="s">
        <v>52</v>
      </c>
      <c r="I5" s="43" t="s">
        <v>53</v>
      </c>
      <c r="J5" s="43" t="s">
        <v>52</v>
      </c>
      <c r="K5" s="43" t="s">
        <v>53</v>
      </c>
      <c r="L5" s="68"/>
      <c r="M5" s="49"/>
      <c r="N5" s="45" t="s">
        <v>52</v>
      </c>
      <c r="O5" s="43" t="s">
        <v>53</v>
      </c>
      <c r="P5" s="43" t="s">
        <v>52</v>
      </c>
      <c r="Q5" s="43" t="s">
        <v>53</v>
      </c>
      <c r="R5" s="62"/>
    </row>
    <row r="6" spans="1:18" s="11" customFormat="1" ht="35.25" customHeight="1" x14ac:dyDescent="0.25">
      <c r="A6" s="41" t="s">
        <v>5</v>
      </c>
      <c r="B6" s="44">
        <v>3990</v>
      </c>
      <c r="C6" s="44">
        <v>6090</v>
      </c>
      <c r="D6" s="44">
        <v>7725</v>
      </c>
      <c r="E6" s="44">
        <v>6420</v>
      </c>
      <c r="F6" s="46">
        <f>B6+C6+D6+E6</f>
        <v>24225</v>
      </c>
      <c r="G6" s="50"/>
      <c r="H6" s="51">
        <v>11790</v>
      </c>
      <c r="I6" s="52">
        <v>6765</v>
      </c>
      <c r="J6" s="52">
        <v>19575</v>
      </c>
      <c r="K6" s="52">
        <v>5685</v>
      </c>
      <c r="L6" s="46">
        <f>H6+I6+J6+K6</f>
        <v>43815</v>
      </c>
      <c r="M6" s="50"/>
      <c r="N6" s="51">
        <v>21059</v>
      </c>
      <c r="O6" s="52">
        <v>8580</v>
      </c>
      <c r="P6" s="52">
        <v>24419</v>
      </c>
      <c r="Q6" s="52">
        <v>10755</v>
      </c>
      <c r="R6" s="47">
        <f>N6+O6+P6+Q6</f>
        <v>64813</v>
      </c>
    </row>
    <row r="7" spans="1:18" s="11" customFormat="1" ht="35.25" customHeight="1" x14ac:dyDescent="0.25">
      <c r="A7" s="41" t="s">
        <v>6</v>
      </c>
      <c r="B7" s="44">
        <v>630</v>
      </c>
      <c r="C7" s="44">
        <v>2040</v>
      </c>
      <c r="D7" s="44">
        <v>525</v>
      </c>
      <c r="E7" s="44">
        <v>4140</v>
      </c>
      <c r="F7" s="46">
        <f t="shared" ref="F7:F16" si="0">B7+C7+D7+E7</f>
        <v>7335</v>
      </c>
      <c r="G7" s="50"/>
      <c r="H7" s="51">
        <v>1080</v>
      </c>
      <c r="I7" s="52">
        <v>3060</v>
      </c>
      <c r="J7" s="52">
        <v>780</v>
      </c>
      <c r="K7" s="52">
        <v>4695</v>
      </c>
      <c r="L7" s="46">
        <f t="shared" ref="L7:L16" si="1">H7+I7+J7+K7</f>
        <v>9615</v>
      </c>
      <c r="M7" s="50"/>
      <c r="N7" s="51">
        <v>1005</v>
      </c>
      <c r="O7" s="52">
        <v>2805</v>
      </c>
      <c r="P7" s="52">
        <v>1020</v>
      </c>
      <c r="Q7" s="52">
        <v>4095</v>
      </c>
      <c r="R7" s="47">
        <f t="shared" ref="R7:R16" si="2">N7+O7+P7+Q7</f>
        <v>8925</v>
      </c>
    </row>
    <row r="8" spans="1:18" s="11" customFormat="1" ht="35.25" customHeight="1" x14ac:dyDescent="0.25">
      <c r="A8" s="41" t="s">
        <v>35</v>
      </c>
      <c r="B8" s="44">
        <v>210</v>
      </c>
      <c r="C8" s="44">
        <v>90</v>
      </c>
      <c r="D8" s="44">
        <v>120</v>
      </c>
      <c r="E8" s="44">
        <v>600</v>
      </c>
      <c r="F8" s="46">
        <f t="shared" si="0"/>
        <v>1020</v>
      </c>
      <c r="G8" s="50"/>
      <c r="H8" s="51">
        <v>555</v>
      </c>
      <c r="I8" s="52">
        <v>990</v>
      </c>
      <c r="J8" s="52">
        <v>510</v>
      </c>
      <c r="K8" s="52">
        <v>1530</v>
      </c>
      <c r="L8" s="46">
        <f t="shared" si="1"/>
        <v>3585</v>
      </c>
      <c r="M8" s="50"/>
      <c r="N8" s="51">
        <v>1364</v>
      </c>
      <c r="O8" s="52">
        <v>1380</v>
      </c>
      <c r="P8" s="52">
        <v>2159</v>
      </c>
      <c r="Q8" s="52">
        <v>1410</v>
      </c>
      <c r="R8" s="47">
        <f t="shared" si="2"/>
        <v>6313</v>
      </c>
    </row>
    <row r="9" spans="1:18" s="11" customFormat="1" ht="35.25" customHeight="1" x14ac:dyDescent="0.25">
      <c r="A9" s="41" t="s">
        <v>7</v>
      </c>
      <c r="B9" s="44">
        <v>1350</v>
      </c>
      <c r="C9" s="44">
        <v>5370</v>
      </c>
      <c r="D9" s="44">
        <v>1710</v>
      </c>
      <c r="E9" s="44">
        <v>4935</v>
      </c>
      <c r="F9" s="46">
        <f t="shared" si="0"/>
        <v>13365</v>
      </c>
      <c r="G9" s="50"/>
      <c r="H9" s="51">
        <v>3420</v>
      </c>
      <c r="I9" s="52">
        <v>6165</v>
      </c>
      <c r="J9" s="52">
        <v>3495</v>
      </c>
      <c r="K9" s="52">
        <v>7440</v>
      </c>
      <c r="L9" s="46">
        <f t="shared" si="1"/>
        <v>20520</v>
      </c>
      <c r="M9" s="50"/>
      <c r="N9" s="51">
        <v>4470</v>
      </c>
      <c r="O9" s="52">
        <v>10785</v>
      </c>
      <c r="P9" s="52">
        <v>10815</v>
      </c>
      <c r="Q9" s="52">
        <v>7183</v>
      </c>
      <c r="R9" s="47">
        <f t="shared" si="2"/>
        <v>33253</v>
      </c>
    </row>
    <row r="10" spans="1:18" s="11" customFormat="1" ht="35.25" customHeight="1" x14ac:dyDescent="0.25">
      <c r="A10" s="42" t="s">
        <v>8</v>
      </c>
      <c r="B10" s="44">
        <v>480</v>
      </c>
      <c r="C10" s="44">
        <v>5220</v>
      </c>
      <c r="D10" s="44">
        <v>570</v>
      </c>
      <c r="E10" s="44">
        <v>5715</v>
      </c>
      <c r="F10" s="46">
        <f t="shared" si="0"/>
        <v>11985</v>
      </c>
      <c r="G10" s="50"/>
      <c r="H10" s="51">
        <v>930</v>
      </c>
      <c r="I10" s="52">
        <v>13920</v>
      </c>
      <c r="J10" s="52">
        <v>1260</v>
      </c>
      <c r="K10" s="52">
        <v>9465</v>
      </c>
      <c r="L10" s="46">
        <f t="shared" si="1"/>
        <v>25575</v>
      </c>
      <c r="M10" s="50"/>
      <c r="N10" s="51">
        <v>2775</v>
      </c>
      <c r="O10" s="52">
        <v>15885</v>
      </c>
      <c r="P10" s="7">
        <v>3030</v>
      </c>
      <c r="Q10" s="52">
        <v>10815</v>
      </c>
      <c r="R10" s="47">
        <f t="shared" si="2"/>
        <v>32505</v>
      </c>
    </row>
    <row r="11" spans="1:18" s="11" customFormat="1" ht="35.25" customHeight="1" x14ac:dyDescent="0.25">
      <c r="A11" s="41" t="s">
        <v>9</v>
      </c>
      <c r="B11" s="44">
        <v>675</v>
      </c>
      <c r="C11" s="44">
        <v>645</v>
      </c>
      <c r="D11" s="44">
        <v>975</v>
      </c>
      <c r="E11" s="44">
        <v>5145</v>
      </c>
      <c r="F11" s="46">
        <f t="shared" si="0"/>
        <v>7440</v>
      </c>
      <c r="G11" s="50"/>
      <c r="H11" s="51">
        <v>1410</v>
      </c>
      <c r="I11" s="52">
        <v>5190</v>
      </c>
      <c r="J11" s="52">
        <v>1290</v>
      </c>
      <c r="K11" s="52">
        <v>8490</v>
      </c>
      <c r="L11" s="46">
        <f t="shared" si="1"/>
        <v>16380</v>
      </c>
      <c r="M11" s="50"/>
      <c r="N11" s="51">
        <v>3270</v>
      </c>
      <c r="O11" s="52">
        <v>9225</v>
      </c>
      <c r="P11" s="7">
        <v>3030</v>
      </c>
      <c r="Q11" s="52">
        <v>8160</v>
      </c>
      <c r="R11" s="47">
        <f t="shared" si="2"/>
        <v>23685</v>
      </c>
    </row>
    <row r="12" spans="1:18" s="11" customFormat="1" ht="35.25" customHeight="1" x14ac:dyDescent="0.25">
      <c r="A12" s="41" t="s">
        <v>10</v>
      </c>
      <c r="B12" s="44">
        <v>180</v>
      </c>
      <c r="C12" s="44">
        <v>2430</v>
      </c>
      <c r="D12" s="44">
        <v>420</v>
      </c>
      <c r="E12" s="44">
        <v>2730</v>
      </c>
      <c r="F12" s="46">
        <f t="shared" si="0"/>
        <v>5760</v>
      </c>
      <c r="G12" s="50"/>
      <c r="H12" s="51">
        <v>630</v>
      </c>
      <c r="I12" s="52">
        <v>8715</v>
      </c>
      <c r="J12" s="52">
        <v>1170</v>
      </c>
      <c r="K12" s="52">
        <v>12960</v>
      </c>
      <c r="L12" s="46">
        <f t="shared" si="1"/>
        <v>23475</v>
      </c>
      <c r="M12" s="50"/>
      <c r="N12" s="51">
        <v>1500</v>
      </c>
      <c r="O12" s="52">
        <v>13500</v>
      </c>
      <c r="P12" s="52">
        <v>3015</v>
      </c>
      <c r="Q12" s="52">
        <v>12165</v>
      </c>
      <c r="R12" s="47">
        <f t="shared" si="2"/>
        <v>30180</v>
      </c>
    </row>
    <row r="13" spans="1:18" s="11" customFormat="1" ht="35.25" customHeight="1" x14ac:dyDescent="0.25">
      <c r="A13" s="41" t="s">
        <v>11</v>
      </c>
      <c r="B13" s="44">
        <v>225</v>
      </c>
      <c r="C13" s="44">
        <v>225</v>
      </c>
      <c r="D13" s="44">
        <v>90</v>
      </c>
      <c r="E13" s="44">
        <v>1425</v>
      </c>
      <c r="F13" s="46">
        <f t="shared" si="0"/>
        <v>1965</v>
      </c>
      <c r="G13" s="50"/>
      <c r="H13" s="51">
        <v>765</v>
      </c>
      <c r="I13" s="52">
        <v>2415</v>
      </c>
      <c r="J13" s="52">
        <v>675</v>
      </c>
      <c r="K13" s="52">
        <v>4170</v>
      </c>
      <c r="L13" s="46">
        <f t="shared" si="1"/>
        <v>8025</v>
      </c>
      <c r="M13" s="50"/>
      <c r="N13" s="51">
        <v>1095</v>
      </c>
      <c r="O13" s="52">
        <v>4560</v>
      </c>
      <c r="P13" s="52">
        <v>2235</v>
      </c>
      <c r="Q13" s="52">
        <v>5160</v>
      </c>
      <c r="R13" s="47">
        <f t="shared" si="2"/>
        <v>13050</v>
      </c>
    </row>
    <row r="14" spans="1:18" s="11" customFormat="1" ht="35.25" customHeight="1" x14ac:dyDescent="0.25">
      <c r="A14" s="41" t="s">
        <v>12</v>
      </c>
      <c r="B14" s="44">
        <v>45</v>
      </c>
      <c r="C14" s="44">
        <v>450</v>
      </c>
      <c r="D14" s="44">
        <v>105</v>
      </c>
      <c r="E14" s="44">
        <v>480</v>
      </c>
      <c r="F14" s="46">
        <f t="shared" si="0"/>
        <v>1080</v>
      </c>
      <c r="G14" s="50"/>
      <c r="H14" s="51">
        <v>270</v>
      </c>
      <c r="I14" s="52">
        <v>1350</v>
      </c>
      <c r="J14" s="52">
        <v>270</v>
      </c>
      <c r="K14" s="52">
        <v>1455</v>
      </c>
      <c r="L14" s="46">
        <f t="shared" si="1"/>
        <v>3345</v>
      </c>
      <c r="M14" s="50"/>
      <c r="N14" s="51">
        <v>480</v>
      </c>
      <c r="O14" s="52">
        <v>1725</v>
      </c>
      <c r="P14" s="52">
        <v>690</v>
      </c>
      <c r="Q14" s="52">
        <v>1650</v>
      </c>
      <c r="R14" s="47">
        <f t="shared" si="2"/>
        <v>4545</v>
      </c>
    </row>
    <row r="15" spans="1:18" s="11" customFormat="1" ht="35.25" customHeight="1" x14ac:dyDescent="0.25">
      <c r="A15" s="41" t="s">
        <v>13</v>
      </c>
      <c r="B15" s="44">
        <v>195</v>
      </c>
      <c r="C15" s="44">
        <v>90</v>
      </c>
      <c r="D15" s="44">
        <v>90</v>
      </c>
      <c r="E15" s="44">
        <v>660</v>
      </c>
      <c r="F15" s="46">
        <f t="shared" si="0"/>
        <v>1035</v>
      </c>
      <c r="G15" s="50"/>
      <c r="H15" s="51">
        <v>615</v>
      </c>
      <c r="I15" s="52">
        <v>1275</v>
      </c>
      <c r="J15" s="52">
        <v>420</v>
      </c>
      <c r="K15" s="52">
        <v>2160</v>
      </c>
      <c r="L15" s="46">
        <f t="shared" si="1"/>
        <v>4470</v>
      </c>
      <c r="M15" s="50"/>
      <c r="N15" s="51">
        <v>1395</v>
      </c>
      <c r="O15" s="52">
        <v>3960</v>
      </c>
      <c r="P15" s="52">
        <v>1875</v>
      </c>
      <c r="Q15" s="52">
        <v>3960</v>
      </c>
      <c r="R15" s="47">
        <f t="shared" si="2"/>
        <v>11190</v>
      </c>
    </row>
    <row r="16" spans="1:18" s="11" customFormat="1" ht="30.75" customHeight="1" x14ac:dyDescent="0.25">
      <c r="A16" s="41" t="s">
        <v>14</v>
      </c>
      <c r="B16" s="44"/>
      <c r="C16" s="44"/>
      <c r="D16" s="44"/>
      <c r="E16" s="44"/>
      <c r="F16" s="46">
        <f t="shared" si="0"/>
        <v>0</v>
      </c>
      <c r="G16" s="50"/>
      <c r="H16" s="51">
        <v>45</v>
      </c>
      <c r="I16" s="52">
        <v>45</v>
      </c>
      <c r="J16" s="52">
        <v>0</v>
      </c>
      <c r="K16" s="52">
        <v>270</v>
      </c>
      <c r="L16" s="46">
        <f t="shared" si="1"/>
        <v>360</v>
      </c>
      <c r="M16" s="50"/>
      <c r="N16" s="51">
        <v>210</v>
      </c>
      <c r="O16" s="52">
        <v>435</v>
      </c>
      <c r="P16" s="52">
        <v>180</v>
      </c>
      <c r="Q16" s="52">
        <v>795</v>
      </c>
      <c r="R16" s="47">
        <f t="shared" si="2"/>
        <v>1620</v>
      </c>
    </row>
    <row r="17" spans="1:18" ht="24" customHeight="1" x14ac:dyDescent="0.3">
      <c r="A17" s="53" t="s">
        <v>59</v>
      </c>
      <c r="B17" s="54">
        <f>SUM(B6:B16)</f>
        <v>7980</v>
      </c>
      <c r="C17" s="54">
        <f t="shared" ref="C17:R17" si="3">SUM(C6:C16)</f>
        <v>22650</v>
      </c>
      <c r="D17" s="54">
        <f t="shared" si="3"/>
        <v>12330</v>
      </c>
      <c r="E17" s="54">
        <f t="shared" si="3"/>
        <v>32250</v>
      </c>
      <c r="F17" s="54">
        <f t="shared" si="3"/>
        <v>75210</v>
      </c>
      <c r="G17" s="50"/>
      <c r="H17" s="54">
        <f t="shared" si="3"/>
        <v>21510</v>
      </c>
      <c r="I17" s="54">
        <f t="shared" si="3"/>
        <v>49890</v>
      </c>
      <c r="J17" s="54">
        <f t="shared" si="3"/>
        <v>29445</v>
      </c>
      <c r="K17" s="54">
        <f t="shared" si="3"/>
        <v>58320</v>
      </c>
      <c r="L17" s="54">
        <f t="shared" si="3"/>
        <v>159165</v>
      </c>
      <c r="M17" s="50"/>
      <c r="N17" s="54">
        <f t="shared" si="3"/>
        <v>38623</v>
      </c>
      <c r="O17" s="54">
        <f t="shared" si="3"/>
        <v>72840</v>
      </c>
      <c r="P17" s="54">
        <f t="shared" si="3"/>
        <v>52468</v>
      </c>
      <c r="Q17" s="54">
        <f t="shared" si="3"/>
        <v>66148</v>
      </c>
      <c r="R17" s="54">
        <f t="shared" si="3"/>
        <v>230079</v>
      </c>
    </row>
  </sheetData>
  <mergeCells count="14">
    <mergeCell ref="N3:R3"/>
    <mergeCell ref="N4:O4"/>
    <mergeCell ref="P4:Q4"/>
    <mergeCell ref="R4:R5"/>
    <mergeCell ref="A1:R1"/>
    <mergeCell ref="A3:A5"/>
    <mergeCell ref="B4:C4"/>
    <mergeCell ref="D4:E4"/>
    <mergeCell ref="F4:F5"/>
    <mergeCell ref="B3:F3"/>
    <mergeCell ref="H3:L3"/>
    <mergeCell ref="H4:I4"/>
    <mergeCell ref="J4:K4"/>
    <mergeCell ref="L4:L5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opLeftCell="A10" workbookViewId="0">
      <selection activeCell="A12" sqref="A12:XFD12"/>
    </sheetView>
  </sheetViews>
  <sheetFormatPr defaultRowHeight="15" x14ac:dyDescent="0.25"/>
  <cols>
    <col min="1" max="1" width="4.140625" style="4" customWidth="1"/>
    <col min="2" max="2" width="16.5703125" style="4" customWidth="1"/>
    <col min="3" max="3" width="8.7109375" style="4" customWidth="1"/>
    <col min="4" max="6" width="5" style="4" customWidth="1"/>
    <col min="7" max="7" width="13.42578125" style="6" customWidth="1"/>
    <col min="8" max="8" width="10" style="4" customWidth="1"/>
    <col min="9" max="9" width="10.140625" style="4" customWidth="1"/>
    <col min="10" max="10" width="8.140625" style="8" customWidth="1"/>
    <col min="11" max="11" width="14" style="4" bestFit="1" customWidth="1"/>
    <col min="12" max="12" width="12.140625" style="4" customWidth="1"/>
    <col min="13" max="13" width="8.42578125" style="4" customWidth="1"/>
    <col min="14" max="14" width="7.7109375" style="4" customWidth="1"/>
    <col min="15" max="16384" width="9.140625" style="4"/>
  </cols>
  <sheetData>
    <row r="2" spans="1:14" ht="18.75" x14ac:dyDescent="0.3">
      <c r="A2" s="71" t="s">
        <v>46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x14ac:dyDescent="0.25">
      <c r="L3" s="4">
        <v>0.75</v>
      </c>
    </row>
    <row r="4" spans="1:14" ht="30" customHeight="1" x14ac:dyDescent="0.25">
      <c r="A4" s="70" t="s">
        <v>0</v>
      </c>
      <c r="B4" s="70" t="s">
        <v>1</v>
      </c>
      <c r="C4" s="73" t="s">
        <v>2</v>
      </c>
      <c r="D4" s="73" t="s">
        <v>4</v>
      </c>
      <c r="E4" s="73"/>
      <c r="F4" s="73"/>
      <c r="G4" s="73" t="s">
        <v>21</v>
      </c>
      <c r="H4" s="73"/>
      <c r="I4" s="73"/>
      <c r="J4" s="73"/>
      <c r="K4" s="73" t="s">
        <v>24</v>
      </c>
      <c r="L4" s="73"/>
      <c r="M4" s="73"/>
      <c r="N4" s="73"/>
    </row>
    <row r="5" spans="1:14" s="5" customFormat="1" ht="30.75" customHeight="1" x14ac:dyDescent="0.25">
      <c r="A5" s="70"/>
      <c r="B5" s="70"/>
      <c r="C5" s="73"/>
      <c r="D5" s="73"/>
      <c r="E5" s="73"/>
      <c r="F5" s="73"/>
      <c r="G5" s="73" t="s">
        <v>36</v>
      </c>
      <c r="H5" s="73" t="s">
        <v>17</v>
      </c>
      <c r="I5" s="73" t="s">
        <v>37</v>
      </c>
      <c r="J5" s="73" t="s">
        <v>23</v>
      </c>
      <c r="K5" s="73" t="s">
        <v>34</v>
      </c>
      <c r="L5" s="73" t="s">
        <v>38</v>
      </c>
      <c r="M5" s="73" t="s">
        <v>22</v>
      </c>
      <c r="N5" s="73" t="s">
        <v>23</v>
      </c>
    </row>
    <row r="6" spans="1:14" s="5" customFormat="1" ht="31.5" customHeight="1" x14ac:dyDescent="0.25">
      <c r="A6" s="70"/>
      <c r="B6" s="70"/>
      <c r="C6" s="9" t="s">
        <v>3</v>
      </c>
      <c r="D6" s="9" t="s">
        <v>18</v>
      </c>
      <c r="E6" s="9" t="s">
        <v>19</v>
      </c>
      <c r="F6" s="9" t="s">
        <v>20</v>
      </c>
      <c r="G6" s="73"/>
      <c r="H6" s="73"/>
      <c r="I6" s="73"/>
      <c r="J6" s="73"/>
      <c r="K6" s="73"/>
      <c r="L6" s="73"/>
      <c r="M6" s="73"/>
      <c r="N6" s="73"/>
    </row>
    <row r="7" spans="1:14" s="11" customFormat="1" ht="33" x14ac:dyDescent="0.25">
      <c r="A7" s="19" t="s">
        <v>16</v>
      </c>
      <c r="B7" s="20" t="s">
        <v>5</v>
      </c>
      <c r="C7" s="10">
        <v>24</v>
      </c>
      <c r="D7" s="21"/>
      <c r="E7" s="21">
        <v>16</v>
      </c>
      <c r="F7" s="21">
        <v>8</v>
      </c>
      <c r="G7" s="22">
        <f>(D7*2)+(E7*1.5)+F7</f>
        <v>32</v>
      </c>
      <c r="H7" s="23"/>
      <c r="I7" s="24"/>
      <c r="J7" s="25"/>
      <c r="K7" s="26">
        <v>64813</v>
      </c>
      <c r="L7" s="26">
        <f>K7*$L$3</f>
        <v>48609.75</v>
      </c>
      <c r="M7" s="27"/>
      <c r="N7" s="28"/>
    </row>
    <row r="8" spans="1:14" s="11" customFormat="1" ht="33" x14ac:dyDescent="0.25">
      <c r="A8" s="19" t="s">
        <v>25</v>
      </c>
      <c r="B8" s="2" t="s">
        <v>6</v>
      </c>
      <c r="C8" s="1">
        <v>16</v>
      </c>
      <c r="D8" s="3"/>
      <c r="E8" s="3">
        <v>14</v>
      </c>
      <c r="F8" s="3">
        <v>2</v>
      </c>
      <c r="G8" s="7">
        <f t="shared" ref="G8:G17" si="0">(D8*2)+(E8*1.5)+F8</f>
        <v>23</v>
      </c>
      <c r="H8" s="17"/>
      <c r="I8" s="14"/>
      <c r="J8" s="12"/>
      <c r="K8" s="15">
        <v>8925</v>
      </c>
      <c r="L8" s="15">
        <f t="shared" ref="L8:L17" si="1">K8*$L$3</f>
        <v>6693.75</v>
      </c>
      <c r="M8" s="16"/>
      <c r="N8" s="13"/>
    </row>
    <row r="9" spans="1:14" s="11" customFormat="1" ht="33" customHeight="1" x14ac:dyDescent="0.25">
      <c r="A9" s="19" t="s">
        <v>26</v>
      </c>
      <c r="B9" s="2" t="s">
        <v>35</v>
      </c>
      <c r="C9" s="1">
        <v>9</v>
      </c>
      <c r="D9" s="3"/>
      <c r="E9" s="3">
        <v>7</v>
      </c>
      <c r="F9" s="3">
        <v>2</v>
      </c>
      <c r="G9" s="7">
        <f t="shared" si="0"/>
        <v>12.5</v>
      </c>
      <c r="H9" s="17">
        <v>519</v>
      </c>
      <c r="I9" s="18">
        <f>H9/25</f>
        <v>20.76</v>
      </c>
      <c r="J9" s="13">
        <f>G9-I9</f>
        <v>-8.2600000000000016</v>
      </c>
      <c r="K9" s="15"/>
      <c r="L9" s="15"/>
      <c r="M9" s="16"/>
      <c r="N9" s="13"/>
    </row>
    <row r="10" spans="1:14" s="11" customFormat="1" ht="33" x14ac:dyDescent="0.25">
      <c r="A10" s="19" t="s">
        <v>27</v>
      </c>
      <c r="B10" s="2" t="s">
        <v>7</v>
      </c>
      <c r="C10" s="1">
        <v>26</v>
      </c>
      <c r="D10" s="3"/>
      <c r="E10" s="3">
        <v>16</v>
      </c>
      <c r="F10" s="3">
        <v>10</v>
      </c>
      <c r="G10" s="7">
        <f t="shared" si="0"/>
        <v>34</v>
      </c>
      <c r="H10" s="17">
        <v>2325</v>
      </c>
      <c r="I10" s="18">
        <f>H10/25</f>
        <v>93</v>
      </c>
      <c r="J10" s="13">
        <f t="shared" ref="J10:J17" si="2">G10-I10</f>
        <v>-59</v>
      </c>
      <c r="K10" s="15">
        <v>33253</v>
      </c>
      <c r="L10" s="15">
        <f t="shared" si="1"/>
        <v>24939.75</v>
      </c>
      <c r="M10" s="16">
        <f t="shared" ref="M10:M17" si="3">L10/630</f>
        <v>39.586904761904762</v>
      </c>
      <c r="N10" s="13">
        <f>C10-M10</f>
        <v>-13.586904761904762</v>
      </c>
    </row>
    <row r="11" spans="1:14" s="11" customFormat="1" ht="30" customHeight="1" x14ac:dyDescent="0.25">
      <c r="A11" s="19" t="s">
        <v>28</v>
      </c>
      <c r="B11" s="2" t="s">
        <v>8</v>
      </c>
      <c r="C11" s="1">
        <v>27</v>
      </c>
      <c r="D11" s="3"/>
      <c r="E11" s="3">
        <v>15</v>
      </c>
      <c r="F11" s="3">
        <v>12</v>
      </c>
      <c r="G11" s="7">
        <f t="shared" si="0"/>
        <v>34.5</v>
      </c>
      <c r="H11" s="17">
        <v>1737</v>
      </c>
      <c r="I11" s="14">
        <f t="shared" ref="I11:I17" si="4">H11/25</f>
        <v>69.48</v>
      </c>
      <c r="J11" s="13">
        <f t="shared" si="2"/>
        <v>-34.980000000000004</v>
      </c>
      <c r="K11" s="15">
        <v>32430</v>
      </c>
      <c r="L11" s="15">
        <f t="shared" si="1"/>
        <v>24322.5</v>
      </c>
      <c r="M11" s="16">
        <f t="shared" si="3"/>
        <v>38.607142857142854</v>
      </c>
      <c r="N11" s="13">
        <f t="shared" ref="N11:N17" si="5">C11-M11</f>
        <v>-11.607142857142854</v>
      </c>
    </row>
    <row r="12" spans="1:14" s="11" customFormat="1" ht="33" x14ac:dyDescent="0.25">
      <c r="A12" s="19" t="s">
        <v>29</v>
      </c>
      <c r="B12" s="2" t="s">
        <v>9</v>
      </c>
      <c r="C12" s="1">
        <v>30</v>
      </c>
      <c r="D12" s="3"/>
      <c r="E12" s="3">
        <v>20</v>
      </c>
      <c r="F12" s="3">
        <v>10</v>
      </c>
      <c r="G12" s="7">
        <f t="shared" si="0"/>
        <v>40</v>
      </c>
      <c r="H12" s="17">
        <v>2049</v>
      </c>
      <c r="I12" s="14">
        <f t="shared" si="4"/>
        <v>81.96</v>
      </c>
      <c r="J12" s="13">
        <f t="shared" si="2"/>
        <v>-41.959999999999994</v>
      </c>
      <c r="K12" s="15">
        <v>23685</v>
      </c>
      <c r="L12" s="15">
        <f t="shared" si="1"/>
        <v>17763.75</v>
      </c>
      <c r="M12" s="16">
        <f t="shared" si="3"/>
        <v>28.196428571428573</v>
      </c>
      <c r="N12" s="13">
        <f t="shared" si="5"/>
        <v>1.803571428571427</v>
      </c>
    </row>
    <row r="13" spans="1:14" s="11" customFormat="1" ht="16.5" x14ac:dyDescent="0.25">
      <c r="A13" s="19" t="s">
        <v>30</v>
      </c>
      <c r="B13" s="2" t="s">
        <v>10</v>
      </c>
      <c r="C13" s="1">
        <v>22</v>
      </c>
      <c r="D13" s="3">
        <v>1</v>
      </c>
      <c r="E13" s="3">
        <v>14</v>
      </c>
      <c r="F13" s="3">
        <v>7</v>
      </c>
      <c r="G13" s="7">
        <f t="shared" si="0"/>
        <v>30</v>
      </c>
      <c r="H13" s="17">
        <v>3110</v>
      </c>
      <c r="I13" s="14">
        <f t="shared" si="4"/>
        <v>124.4</v>
      </c>
      <c r="J13" s="13">
        <f t="shared" si="2"/>
        <v>-94.4</v>
      </c>
      <c r="K13" s="15">
        <v>30180</v>
      </c>
      <c r="L13" s="15">
        <f t="shared" si="1"/>
        <v>22635</v>
      </c>
      <c r="M13" s="16">
        <f t="shared" si="3"/>
        <v>35.928571428571431</v>
      </c>
      <c r="N13" s="13">
        <f t="shared" si="5"/>
        <v>-13.928571428571431</v>
      </c>
    </row>
    <row r="14" spans="1:14" s="11" customFormat="1" ht="33" x14ac:dyDescent="0.25">
      <c r="A14" s="19" t="s">
        <v>31</v>
      </c>
      <c r="B14" s="2" t="s">
        <v>11</v>
      </c>
      <c r="C14" s="1">
        <v>8</v>
      </c>
      <c r="D14" s="3"/>
      <c r="E14" s="3">
        <v>3</v>
      </c>
      <c r="F14" s="3">
        <v>5</v>
      </c>
      <c r="G14" s="7">
        <f t="shared" si="0"/>
        <v>9.5</v>
      </c>
      <c r="H14" s="17">
        <v>1172</v>
      </c>
      <c r="I14" s="14">
        <f t="shared" si="4"/>
        <v>46.88</v>
      </c>
      <c r="J14" s="13">
        <f t="shared" si="2"/>
        <v>-37.380000000000003</v>
      </c>
      <c r="K14" s="15">
        <v>13050</v>
      </c>
      <c r="L14" s="15">
        <f t="shared" si="1"/>
        <v>9787.5</v>
      </c>
      <c r="M14" s="16">
        <f t="shared" si="3"/>
        <v>15.535714285714286</v>
      </c>
      <c r="N14" s="13">
        <f t="shared" si="5"/>
        <v>-7.5357142857142865</v>
      </c>
    </row>
    <row r="15" spans="1:14" s="11" customFormat="1" ht="33" x14ac:dyDescent="0.25">
      <c r="A15" s="19" t="s">
        <v>32</v>
      </c>
      <c r="B15" s="2" t="s">
        <v>12</v>
      </c>
      <c r="C15" s="1">
        <v>10</v>
      </c>
      <c r="D15" s="3">
        <v>1</v>
      </c>
      <c r="E15" s="3">
        <v>6</v>
      </c>
      <c r="F15" s="3">
        <v>3</v>
      </c>
      <c r="G15" s="7">
        <f t="shared" si="0"/>
        <v>14</v>
      </c>
      <c r="H15" s="17">
        <v>323</v>
      </c>
      <c r="I15" s="14">
        <f t="shared" si="4"/>
        <v>12.92</v>
      </c>
      <c r="J15" s="13">
        <f t="shared" si="2"/>
        <v>1.08</v>
      </c>
      <c r="K15" s="15">
        <v>4545</v>
      </c>
      <c r="L15" s="15">
        <f t="shared" si="1"/>
        <v>3408.75</v>
      </c>
      <c r="M15" s="16">
        <f t="shared" si="3"/>
        <v>5.4107142857142856</v>
      </c>
      <c r="N15" s="13">
        <f t="shared" si="5"/>
        <v>4.5892857142857144</v>
      </c>
    </row>
    <row r="16" spans="1:14" s="11" customFormat="1" ht="33" customHeight="1" x14ac:dyDescent="0.25">
      <c r="A16" s="19" t="s">
        <v>33</v>
      </c>
      <c r="B16" s="2" t="s">
        <v>13</v>
      </c>
      <c r="C16" s="1">
        <v>15</v>
      </c>
      <c r="D16" s="3">
        <v>1</v>
      </c>
      <c r="E16" s="3">
        <v>14</v>
      </c>
      <c r="F16" s="3"/>
      <c r="G16" s="7">
        <f t="shared" si="0"/>
        <v>23</v>
      </c>
      <c r="H16" s="17">
        <v>904</v>
      </c>
      <c r="I16" s="14">
        <f t="shared" si="4"/>
        <v>36.159999999999997</v>
      </c>
      <c r="J16" s="13">
        <f t="shared" si="2"/>
        <v>-13.159999999999997</v>
      </c>
      <c r="K16" s="15">
        <v>11190</v>
      </c>
      <c r="L16" s="15">
        <f t="shared" si="1"/>
        <v>8392.5</v>
      </c>
      <c r="M16" s="16">
        <f t="shared" si="3"/>
        <v>13.321428571428571</v>
      </c>
      <c r="N16" s="13">
        <f t="shared" si="5"/>
        <v>1.6785714285714288</v>
      </c>
    </row>
    <row r="17" spans="1:14" s="11" customFormat="1" ht="16.5" x14ac:dyDescent="0.25">
      <c r="A17" s="19" t="s">
        <v>39</v>
      </c>
      <c r="B17" s="2" t="s">
        <v>14</v>
      </c>
      <c r="C17" s="1">
        <v>3</v>
      </c>
      <c r="D17" s="3"/>
      <c r="E17" s="3">
        <v>3</v>
      </c>
      <c r="F17" s="3"/>
      <c r="G17" s="7">
        <f t="shared" si="0"/>
        <v>4.5</v>
      </c>
      <c r="H17" s="17">
        <v>103</v>
      </c>
      <c r="I17" s="14">
        <f t="shared" si="4"/>
        <v>4.12</v>
      </c>
      <c r="J17" s="13">
        <f t="shared" si="2"/>
        <v>0.37999999999999989</v>
      </c>
      <c r="K17" s="15">
        <v>1650</v>
      </c>
      <c r="L17" s="15">
        <f t="shared" si="1"/>
        <v>1237.5</v>
      </c>
      <c r="M17" s="16">
        <f t="shared" si="3"/>
        <v>1.9642857142857142</v>
      </c>
      <c r="N17" s="13">
        <f t="shared" si="5"/>
        <v>1.0357142857142858</v>
      </c>
    </row>
    <row r="18" spans="1:14" s="11" customFormat="1" ht="33" x14ac:dyDescent="0.25">
      <c r="A18" s="19" t="s">
        <v>42</v>
      </c>
      <c r="B18" s="29" t="s">
        <v>40</v>
      </c>
      <c r="C18" s="1"/>
      <c r="D18" s="3"/>
      <c r="E18" s="3"/>
      <c r="F18" s="3"/>
      <c r="G18" s="7"/>
      <c r="H18" s="17"/>
      <c r="I18" s="14"/>
      <c r="J18" s="13"/>
      <c r="K18" s="15"/>
      <c r="L18" s="15"/>
      <c r="M18" s="16"/>
      <c r="N18" s="13"/>
    </row>
    <row r="19" spans="1:14" s="11" customFormat="1" ht="33" x14ac:dyDescent="0.25">
      <c r="A19" s="19" t="s">
        <v>43</v>
      </c>
      <c r="B19" s="29" t="s">
        <v>41</v>
      </c>
      <c r="C19" s="1"/>
      <c r="D19" s="3"/>
      <c r="E19" s="3"/>
      <c r="F19" s="3"/>
      <c r="G19" s="7"/>
      <c r="H19" s="17"/>
      <c r="I19" s="14"/>
      <c r="J19" s="13"/>
      <c r="K19" s="15"/>
      <c r="L19" s="15"/>
      <c r="M19" s="16"/>
      <c r="N19" s="13"/>
    </row>
    <row r="20" spans="1:14" s="11" customFormat="1" ht="49.5" x14ac:dyDescent="0.25">
      <c r="A20" s="19" t="s">
        <v>44</v>
      </c>
      <c r="B20" s="29" t="s">
        <v>45</v>
      </c>
      <c r="C20" s="1"/>
      <c r="D20" s="3"/>
      <c r="E20" s="3"/>
      <c r="F20" s="3"/>
      <c r="G20" s="7"/>
      <c r="H20" s="17"/>
      <c r="I20" s="14"/>
      <c r="J20" s="13"/>
      <c r="K20" s="15"/>
      <c r="L20" s="15"/>
      <c r="M20" s="16"/>
      <c r="N20" s="13"/>
    </row>
    <row r="21" spans="1:14" s="11" customFormat="1" ht="16.5" x14ac:dyDescent="0.25">
      <c r="A21" s="67" t="s">
        <v>15</v>
      </c>
      <c r="B21" s="72"/>
      <c r="C21" s="1">
        <f t="shared" ref="C21:N21" si="6">SUM(C7:C20)</f>
        <v>190</v>
      </c>
      <c r="D21" s="1">
        <f t="shared" si="6"/>
        <v>3</v>
      </c>
      <c r="E21" s="1">
        <f t="shared" si="6"/>
        <v>128</v>
      </c>
      <c r="F21" s="1">
        <f t="shared" si="6"/>
        <v>59</v>
      </c>
      <c r="G21" s="1">
        <f t="shared" si="6"/>
        <v>257</v>
      </c>
      <c r="H21" s="1">
        <f t="shared" si="6"/>
        <v>12242</v>
      </c>
      <c r="I21" s="1">
        <f t="shared" si="6"/>
        <v>489.68000000000006</v>
      </c>
      <c r="J21" s="1">
        <f t="shared" si="6"/>
        <v>-287.68000000000006</v>
      </c>
      <c r="K21" s="1">
        <f t="shared" si="6"/>
        <v>223721</v>
      </c>
      <c r="L21" s="30">
        <f t="shared" si="6"/>
        <v>167790.75</v>
      </c>
      <c r="M21" s="1">
        <f t="shared" si="6"/>
        <v>178.55119047619047</v>
      </c>
      <c r="N21" s="1">
        <f t="shared" si="6"/>
        <v>-37.551190476190477</v>
      </c>
    </row>
  </sheetData>
  <mergeCells count="16">
    <mergeCell ref="A4:A6"/>
    <mergeCell ref="A2:N2"/>
    <mergeCell ref="A21:B21"/>
    <mergeCell ref="K5:K6"/>
    <mergeCell ref="J5:J6"/>
    <mergeCell ref="G4:J4"/>
    <mergeCell ref="D4:F5"/>
    <mergeCell ref="L5:L6"/>
    <mergeCell ref="M5:M6"/>
    <mergeCell ref="K4:N4"/>
    <mergeCell ref="N5:N6"/>
    <mergeCell ref="C4:C5"/>
    <mergeCell ref="G5:G6"/>
    <mergeCell ref="H5:H6"/>
    <mergeCell ref="I5:I6"/>
    <mergeCell ref="B4:B6"/>
  </mergeCells>
  <pageMargins left="0.22" right="0.24" top="0.31" bottom="0.26" header="0.3" footer="0.17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opLeftCell="A13" workbookViewId="0">
      <selection activeCell="K7" sqref="K7:K17"/>
    </sheetView>
  </sheetViews>
  <sheetFormatPr defaultRowHeight="15" x14ac:dyDescent="0.25"/>
  <cols>
    <col min="1" max="1" width="4.140625" style="4" customWidth="1"/>
    <col min="2" max="2" width="16.5703125" style="4" customWidth="1"/>
    <col min="3" max="3" width="8.7109375" style="4" customWidth="1"/>
    <col min="4" max="6" width="5" style="4" customWidth="1"/>
    <col min="7" max="7" width="13.42578125" style="6" customWidth="1"/>
    <col min="8" max="8" width="10" style="4" customWidth="1"/>
    <col min="9" max="9" width="10.140625" style="4" customWidth="1"/>
    <col min="10" max="10" width="8.140625" style="8" customWidth="1"/>
    <col min="11" max="11" width="14" style="4" bestFit="1" customWidth="1"/>
    <col min="12" max="12" width="12.140625" style="4" customWidth="1"/>
    <col min="13" max="13" width="8.42578125" style="4" customWidth="1"/>
    <col min="14" max="14" width="7.7109375" style="4" customWidth="1"/>
    <col min="15" max="16384" width="9.140625" style="4"/>
  </cols>
  <sheetData>
    <row r="2" spans="1:14" ht="18.75" x14ac:dyDescent="0.3">
      <c r="A2" s="71" t="s">
        <v>47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x14ac:dyDescent="0.25">
      <c r="L3" s="4">
        <v>0.75</v>
      </c>
    </row>
    <row r="4" spans="1:14" ht="30" customHeight="1" x14ac:dyDescent="0.25">
      <c r="A4" s="70" t="s">
        <v>0</v>
      </c>
      <c r="B4" s="70" t="s">
        <v>1</v>
      </c>
      <c r="C4" s="73" t="s">
        <v>2</v>
      </c>
      <c r="D4" s="73" t="s">
        <v>4</v>
      </c>
      <c r="E4" s="73"/>
      <c r="F4" s="73"/>
      <c r="G4" s="73" t="s">
        <v>21</v>
      </c>
      <c r="H4" s="73"/>
      <c r="I4" s="73"/>
      <c r="J4" s="73"/>
      <c r="K4" s="73" t="s">
        <v>24</v>
      </c>
      <c r="L4" s="73"/>
      <c r="M4" s="73"/>
      <c r="N4" s="73"/>
    </row>
    <row r="5" spans="1:14" s="5" customFormat="1" ht="30.75" customHeight="1" x14ac:dyDescent="0.25">
      <c r="A5" s="70"/>
      <c r="B5" s="70"/>
      <c r="C5" s="73"/>
      <c r="D5" s="73"/>
      <c r="E5" s="73"/>
      <c r="F5" s="73"/>
      <c r="G5" s="73" t="s">
        <v>36</v>
      </c>
      <c r="H5" s="74" t="s">
        <v>17</v>
      </c>
      <c r="I5" s="73" t="s">
        <v>37</v>
      </c>
      <c r="J5" s="73" t="s">
        <v>23</v>
      </c>
      <c r="K5" s="74" t="s">
        <v>34</v>
      </c>
      <c r="L5" s="73" t="s">
        <v>38</v>
      </c>
      <c r="M5" s="73" t="s">
        <v>22</v>
      </c>
      <c r="N5" s="73" t="s">
        <v>23</v>
      </c>
    </row>
    <row r="6" spans="1:14" s="5" customFormat="1" ht="31.5" customHeight="1" x14ac:dyDescent="0.25">
      <c r="A6" s="70"/>
      <c r="B6" s="70"/>
      <c r="C6" s="31" t="s">
        <v>3</v>
      </c>
      <c r="D6" s="31" t="s">
        <v>18</v>
      </c>
      <c r="E6" s="31" t="s">
        <v>19</v>
      </c>
      <c r="F6" s="31" t="s">
        <v>20</v>
      </c>
      <c r="G6" s="73"/>
      <c r="H6" s="74"/>
      <c r="I6" s="73"/>
      <c r="J6" s="73"/>
      <c r="K6" s="74"/>
      <c r="L6" s="73"/>
      <c r="M6" s="73"/>
      <c r="N6" s="73"/>
    </row>
    <row r="7" spans="1:14" s="11" customFormat="1" ht="33" x14ac:dyDescent="0.25">
      <c r="A7" s="19" t="s">
        <v>16</v>
      </c>
      <c r="B7" s="20" t="s">
        <v>5</v>
      </c>
      <c r="C7" s="10">
        <f>D7+E7+F7</f>
        <v>0</v>
      </c>
      <c r="D7" s="21"/>
      <c r="E7" s="21"/>
      <c r="F7" s="21"/>
      <c r="G7" s="22">
        <f>(D7*2)+(E7*1.5)+F7</f>
        <v>0</v>
      </c>
      <c r="H7" s="34"/>
      <c r="I7" s="24"/>
      <c r="J7" s="25"/>
      <c r="K7" s="36">
        <v>24225</v>
      </c>
      <c r="L7" s="26">
        <f>K7*$L$3</f>
        <v>18168.75</v>
      </c>
      <c r="M7" s="27"/>
      <c r="N7" s="28"/>
    </row>
    <row r="8" spans="1:14" s="11" customFormat="1" ht="33" x14ac:dyDescent="0.25">
      <c r="A8" s="19" t="s">
        <v>25</v>
      </c>
      <c r="B8" s="2" t="s">
        <v>6</v>
      </c>
      <c r="C8" s="10">
        <f t="shared" ref="C8:C17" si="0">D8+E8+F8</f>
        <v>0</v>
      </c>
      <c r="D8" s="3"/>
      <c r="E8" s="3"/>
      <c r="F8" s="3"/>
      <c r="G8" s="7">
        <f t="shared" ref="G8:G17" si="1">(D8*2)+(E8*1.5)+F8</f>
        <v>0</v>
      </c>
      <c r="H8" s="35"/>
      <c r="I8" s="14"/>
      <c r="J8" s="12"/>
      <c r="K8" s="37">
        <v>7335</v>
      </c>
      <c r="L8" s="15">
        <f t="shared" ref="L8:L17" si="2">K8*$L$3</f>
        <v>5501.25</v>
      </c>
      <c r="M8" s="16"/>
      <c r="N8" s="13"/>
    </row>
    <row r="9" spans="1:14" s="11" customFormat="1" ht="33" customHeight="1" x14ac:dyDescent="0.25">
      <c r="A9" s="19" t="s">
        <v>26</v>
      </c>
      <c r="B9" s="2" t="s">
        <v>35</v>
      </c>
      <c r="C9" s="10">
        <f t="shared" si="0"/>
        <v>0</v>
      </c>
      <c r="D9" s="3"/>
      <c r="E9" s="3"/>
      <c r="F9" s="3"/>
      <c r="G9" s="7">
        <f t="shared" si="1"/>
        <v>0</v>
      </c>
      <c r="H9" s="35"/>
      <c r="I9" s="18">
        <f>H9/25</f>
        <v>0</v>
      </c>
      <c r="J9" s="13">
        <f>G9-I9</f>
        <v>0</v>
      </c>
      <c r="K9" s="37">
        <v>1020</v>
      </c>
      <c r="L9" s="15"/>
      <c r="M9" s="16"/>
      <c r="N9" s="13"/>
    </row>
    <row r="10" spans="1:14" s="11" customFormat="1" ht="33" x14ac:dyDescent="0.25">
      <c r="A10" s="19" t="s">
        <v>27</v>
      </c>
      <c r="B10" s="2" t="s">
        <v>7</v>
      </c>
      <c r="C10" s="10">
        <f t="shared" si="0"/>
        <v>0</v>
      </c>
      <c r="D10" s="3"/>
      <c r="E10" s="3"/>
      <c r="F10" s="3"/>
      <c r="G10" s="7">
        <f t="shared" si="1"/>
        <v>0</v>
      </c>
      <c r="H10" s="35"/>
      <c r="I10" s="18">
        <f>H10/25</f>
        <v>0</v>
      </c>
      <c r="J10" s="13">
        <f t="shared" ref="J10:J17" si="3">G10-I10</f>
        <v>0</v>
      </c>
      <c r="K10" s="37">
        <v>13365</v>
      </c>
      <c r="L10" s="15">
        <f t="shared" si="2"/>
        <v>10023.75</v>
      </c>
      <c r="M10" s="16">
        <f t="shared" ref="M10:M17" si="4">L10/630</f>
        <v>15.910714285714286</v>
      </c>
      <c r="N10" s="13">
        <f>C10-M10</f>
        <v>-15.910714285714286</v>
      </c>
    </row>
    <row r="11" spans="1:14" s="11" customFormat="1" ht="31.5" customHeight="1" x14ac:dyDescent="0.25">
      <c r="A11" s="19" t="s">
        <v>28</v>
      </c>
      <c r="B11" s="38" t="s">
        <v>8</v>
      </c>
      <c r="C11" s="10">
        <f t="shared" si="0"/>
        <v>0</v>
      </c>
      <c r="D11" s="3"/>
      <c r="E11" s="3"/>
      <c r="F11" s="3"/>
      <c r="G11" s="7">
        <f t="shared" si="1"/>
        <v>0</v>
      </c>
      <c r="H11" s="35"/>
      <c r="I11" s="14">
        <f t="shared" ref="I11:I17" si="5">H11/25</f>
        <v>0</v>
      </c>
      <c r="J11" s="13">
        <f t="shared" si="3"/>
        <v>0</v>
      </c>
      <c r="K11" s="37">
        <v>11985</v>
      </c>
      <c r="L11" s="15">
        <f t="shared" si="2"/>
        <v>8988.75</v>
      </c>
      <c r="M11" s="16">
        <f t="shared" si="4"/>
        <v>14.267857142857142</v>
      </c>
      <c r="N11" s="13">
        <f t="shared" ref="N11:N17" si="6">C11-M11</f>
        <v>-14.267857142857142</v>
      </c>
    </row>
    <row r="12" spans="1:14" s="11" customFormat="1" ht="33" x14ac:dyDescent="0.25">
      <c r="A12" s="19" t="s">
        <v>29</v>
      </c>
      <c r="B12" s="2" t="s">
        <v>9</v>
      </c>
      <c r="C12" s="10">
        <f t="shared" si="0"/>
        <v>0</v>
      </c>
      <c r="D12" s="3"/>
      <c r="E12" s="3"/>
      <c r="F12" s="3"/>
      <c r="G12" s="7">
        <f t="shared" si="1"/>
        <v>0</v>
      </c>
      <c r="H12" s="35"/>
      <c r="I12" s="14">
        <f t="shared" si="5"/>
        <v>0</v>
      </c>
      <c r="J12" s="13">
        <f t="shared" si="3"/>
        <v>0</v>
      </c>
      <c r="K12" s="37">
        <v>7440</v>
      </c>
      <c r="L12" s="15">
        <f t="shared" si="2"/>
        <v>5580</v>
      </c>
      <c r="M12" s="16">
        <f t="shared" si="4"/>
        <v>8.8571428571428577</v>
      </c>
      <c r="N12" s="13">
        <f t="shared" si="6"/>
        <v>-8.8571428571428577</v>
      </c>
    </row>
    <row r="13" spans="1:14" s="11" customFormat="1" ht="16.5" x14ac:dyDescent="0.25">
      <c r="A13" s="19" t="s">
        <v>30</v>
      </c>
      <c r="B13" s="2" t="s">
        <v>10</v>
      </c>
      <c r="C13" s="10">
        <f t="shared" si="0"/>
        <v>0</v>
      </c>
      <c r="D13" s="3"/>
      <c r="E13" s="3"/>
      <c r="F13" s="3"/>
      <c r="G13" s="7">
        <f t="shared" si="1"/>
        <v>0</v>
      </c>
      <c r="H13" s="35"/>
      <c r="I13" s="14">
        <f t="shared" si="5"/>
        <v>0</v>
      </c>
      <c r="J13" s="13">
        <f t="shared" si="3"/>
        <v>0</v>
      </c>
      <c r="K13" s="37">
        <v>5760</v>
      </c>
      <c r="L13" s="15">
        <f t="shared" si="2"/>
        <v>4320</v>
      </c>
      <c r="M13" s="16">
        <f t="shared" si="4"/>
        <v>6.8571428571428568</v>
      </c>
      <c r="N13" s="13">
        <f t="shared" si="6"/>
        <v>-6.8571428571428568</v>
      </c>
    </row>
    <row r="14" spans="1:14" s="11" customFormat="1" ht="33" x14ac:dyDescent="0.25">
      <c r="A14" s="19" t="s">
        <v>31</v>
      </c>
      <c r="B14" s="2" t="s">
        <v>11</v>
      </c>
      <c r="C14" s="10">
        <f t="shared" si="0"/>
        <v>0</v>
      </c>
      <c r="D14" s="3"/>
      <c r="E14" s="3"/>
      <c r="F14" s="3"/>
      <c r="G14" s="7">
        <f t="shared" si="1"/>
        <v>0</v>
      </c>
      <c r="H14" s="35"/>
      <c r="I14" s="14">
        <f t="shared" si="5"/>
        <v>0</v>
      </c>
      <c r="J14" s="13">
        <f t="shared" si="3"/>
        <v>0</v>
      </c>
      <c r="K14" s="37">
        <v>1965</v>
      </c>
      <c r="L14" s="15">
        <f t="shared" si="2"/>
        <v>1473.75</v>
      </c>
      <c r="M14" s="16">
        <f t="shared" si="4"/>
        <v>2.3392857142857144</v>
      </c>
      <c r="N14" s="13">
        <f t="shared" si="6"/>
        <v>-2.3392857142857144</v>
      </c>
    </row>
    <row r="15" spans="1:14" s="11" customFormat="1" ht="33" x14ac:dyDescent="0.25">
      <c r="A15" s="19" t="s">
        <v>32</v>
      </c>
      <c r="B15" s="2" t="s">
        <v>12</v>
      </c>
      <c r="C15" s="10">
        <f t="shared" si="0"/>
        <v>0</v>
      </c>
      <c r="D15" s="3"/>
      <c r="E15" s="3"/>
      <c r="F15" s="3"/>
      <c r="G15" s="7">
        <f t="shared" si="1"/>
        <v>0</v>
      </c>
      <c r="H15" s="35"/>
      <c r="I15" s="14">
        <f t="shared" si="5"/>
        <v>0</v>
      </c>
      <c r="J15" s="13">
        <f t="shared" si="3"/>
        <v>0</v>
      </c>
      <c r="K15" s="37">
        <v>1080</v>
      </c>
      <c r="L15" s="15">
        <f t="shared" si="2"/>
        <v>810</v>
      </c>
      <c r="M15" s="16">
        <f t="shared" si="4"/>
        <v>1.2857142857142858</v>
      </c>
      <c r="N15" s="13">
        <f t="shared" si="6"/>
        <v>-1.2857142857142858</v>
      </c>
    </row>
    <row r="16" spans="1:14" s="11" customFormat="1" ht="33" customHeight="1" x14ac:dyDescent="0.25">
      <c r="A16" s="19" t="s">
        <v>33</v>
      </c>
      <c r="B16" s="2" t="s">
        <v>13</v>
      </c>
      <c r="C16" s="10">
        <f t="shared" si="0"/>
        <v>0</v>
      </c>
      <c r="D16" s="3"/>
      <c r="E16" s="3"/>
      <c r="F16" s="3"/>
      <c r="G16" s="7">
        <f t="shared" si="1"/>
        <v>0</v>
      </c>
      <c r="H16" s="35"/>
      <c r="I16" s="14">
        <f t="shared" si="5"/>
        <v>0</v>
      </c>
      <c r="J16" s="13">
        <f t="shared" si="3"/>
        <v>0</v>
      </c>
      <c r="K16" s="37">
        <v>1035</v>
      </c>
      <c r="L16" s="15">
        <f t="shared" si="2"/>
        <v>776.25</v>
      </c>
      <c r="M16" s="16">
        <f t="shared" si="4"/>
        <v>1.2321428571428572</v>
      </c>
      <c r="N16" s="13">
        <f t="shared" si="6"/>
        <v>-1.2321428571428572</v>
      </c>
    </row>
    <row r="17" spans="1:14" s="11" customFormat="1" ht="16.5" x14ac:dyDescent="0.25">
      <c r="A17" s="19" t="s">
        <v>39</v>
      </c>
      <c r="B17" s="2" t="s">
        <v>14</v>
      </c>
      <c r="C17" s="10">
        <f t="shared" si="0"/>
        <v>0</v>
      </c>
      <c r="D17" s="3"/>
      <c r="E17" s="3"/>
      <c r="F17" s="3"/>
      <c r="G17" s="7">
        <f t="shared" si="1"/>
        <v>0</v>
      </c>
      <c r="H17" s="35"/>
      <c r="I17" s="14">
        <f t="shared" si="5"/>
        <v>0</v>
      </c>
      <c r="J17" s="13">
        <f t="shared" si="3"/>
        <v>0</v>
      </c>
      <c r="K17" s="37">
        <v>0</v>
      </c>
      <c r="L17" s="15">
        <f t="shared" si="2"/>
        <v>0</v>
      </c>
      <c r="M17" s="16">
        <f t="shared" si="4"/>
        <v>0</v>
      </c>
      <c r="N17" s="13">
        <f t="shared" si="6"/>
        <v>0</v>
      </c>
    </row>
    <row r="18" spans="1:14" s="11" customFormat="1" ht="16.5" x14ac:dyDescent="0.25">
      <c r="A18" s="67" t="s">
        <v>15</v>
      </c>
      <c r="B18" s="72"/>
      <c r="C18" s="32">
        <f t="shared" ref="C18:N18" si="7">SUM(C7:C17)</f>
        <v>0</v>
      </c>
      <c r="D18" s="32">
        <f t="shared" si="7"/>
        <v>0</v>
      </c>
      <c r="E18" s="32">
        <f t="shared" si="7"/>
        <v>0</v>
      </c>
      <c r="F18" s="32">
        <f t="shared" si="7"/>
        <v>0</v>
      </c>
      <c r="G18" s="32">
        <f t="shared" si="7"/>
        <v>0</v>
      </c>
      <c r="H18" s="33">
        <f t="shared" si="7"/>
        <v>0</v>
      </c>
      <c r="I18" s="32">
        <f t="shared" si="7"/>
        <v>0</v>
      </c>
      <c r="J18" s="32">
        <f t="shared" si="7"/>
        <v>0</v>
      </c>
      <c r="K18" s="33">
        <f t="shared" si="7"/>
        <v>75210</v>
      </c>
      <c r="L18" s="30">
        <f t="shared" si="7"/>
        <v>55642.5</v>
      </c>
      <c r="M18" s="32">
        <f t="shared" si="7"/>
        <v>50.75</v>
      </c>
      <c r="N18" s="32">
        <f t="shared" si="7"/>
        <v>-50.75</v>
      </c>
    </row>
  </sheetData>
  <mergeCells count="16">
    <mergeCell ref="A18:B18"/>
    <mergeCell ref="A2:N2"/>
    <mergeCell ref="A4:A6"/>
    <mergeCell ref="B4:B6"/>
    <mergeCell ref="C4:C5"/>
    <mergeCell ref="D4:F5"/>
    <mergeCell ref="G4:J4"/>
    <mergeCell ref="K4:N4"/>
    <mergeCell ref="G5:G6"/>
    <mergeCell ref="H5:H6"/>
    <mergeCell ref="I5:I6"/>
    <mergeCell ref="J5:J6"/>
    <mergeCell ref="K5:K6"/>
    <mergeCell ref="L5:L6"/>
    <mergeCell ref="M5:M6"/>
    <mergeCell ref="N5:N6"/>
  </mergeCells>
  <pageMargins left="0.22" right="0.24" top="0.31" bottom="0.26" header="0.3" footer="0.17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opLeftCell="A7" workbookViewId="0">
      <selection activeCell="G12" sqref="G12"/>
    </sheetView>
  </sheetViews>
  <sheetFormatPr defaultRowHeight="15" x14ac:dyDescent="0.25"/>
  <cols>
    <col min="1" max="1" width="4.140625" style="4" customWidth="1"/>
    <col min="2" max="2" width="16.5703125" style="4" customWidth="1"/>
    <col min="3" max="3" width="8.7109375" style="4" customWidth="1"/>
    <col min="4" max="6" width="5" style="4" customWidth="1"/>
    <col min="7" max="7" width="13.42578125" style="6" customWidth="1"/>
    <col min="8" max="8" width="10" style="4" customWidth="1"/>
    <col min="9" max="9" width="10.140625" style="4" customWidth="1"/>
    <col min="10" max="10" width="8.140625" style="8" customWidth="1"/>
    <col min="11" max="11" width="14" style="4" bestFit="1" customWidth="1"/>
    <col min="12" max="12" width="12.140625" style="4" customWidth="1"/>
    <col min="13" max="13" width="8.42578125" style="4" customWidth="1"/>
    <col min="14" max="14" width="7.7109375" style="4" customWidth="1"/>
    <col min="15" max="16384" width="9.140625" style="4"/>
  </cols>
  <sheetData>
    <row r="2" spans="1:14" ht="18.75" x14ac:dyDescent="0.3">
      <c r="A2" s="71" t="s">
        <v>48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x14ac:dyDescent="0.25">
      <c r="L3" s="4">
        <v>0.75</v>
      </c>
    </row>
    <row r="4" spans="1:14" ht="30" customHeight="1" x14ac:dyDescent="0.25">
      <c r="A4" s="70" t="s">
        <v>0</v>
      </c>
      <c r="B4" s="70" t="s">
        <v>1</v>
      </c>
      <c r="C4" s="73" t="s">
        <v>2</v>
      </c>
      <c r="D4" s="73" t="s">
        <v>4</v>
      </c>
      <c r="E4" s="73"/>
      <c r="F4" s="73"/>
      <c r="G4" s="73" t="s">
        <v>21</v>
      </c>
      <c r="H4" s="73"/>
      <c r="I4" s="73"/>
      <c r="J4" s="73"/>
      <c r="K4" s="73" t="s">
        <v>24</v>
      </c>
      <c r="L4" s="73"/>
      <c r="M4" s="73"/>
      <c r="N4" s="73"/>
    </row>
    <row r="5" spans="1:14" s="5" customFormat="1" ht="30.75" customHeight="1" x14ac:dyDescent="0.25">
      <c r="A5" s="70"/>
      <c r="B5" s="70"/>
      <c r="C5" s="73"/>
      <c r="D5" s="73"/>
      <c r="E5" s="73"/>
      <c r="F5" s="73"/>
      <c r="G5" s="73" t="s">
        <v>36</v>
      </c>
      <c r="H5" s="74" t="s">
        <v>17</v>
      </c>
      <c r="I5" s="73" t="s">
        <v>37</v>
      </c>
      <c r="J5" s="73" t="s">
        <v>23</v>
      </c>
      <c r="K5" s="74" t="s">
        <v>34</v>
      </c>
      <c r="L5" s="73" t="s">
        <v>38</v>
      </c>
      <c r="M5" s="73" t="s">
        <v>22</v>
      </c>
      <c r="N5" s="73" t="s">
        <v>23</v>
      </c>
    </row>
    <row r="6" spans="1:14" s="5" customFormat="1" ht="31.5" customHeight="1" x14ac:dyDescent="0.25">
      <c r="A6" s="70"/>
      <c r="B6" s="70"/>
      <c r="C6" s="31" t="s">
        <v>3</v>
      </c>
      <c r="D6" s="31" t="s">
        <v>18</v>
      </c>
      <c r="E6" s="31" t="s">
        <v>19</v>
      </c>
      <c r="F6" s="31" t="s">
        <v>20</v>
      </c>
      <c r="G6" s="73"/>
      <c r="H6" s="74"/>
      <c r="I6" s="73"/>
      <c r="J6" s="73"/>
      <c r="K6" s="74"/>
      <c r="L6" s="73"/>
      <c r="M6" s="73"/>
      <c r="N6" s="73"/>
    </row>
    <row r="7" spans="1:14" s="11" customFormat="1" ht="33" x14ac:dyDescent="0.25">
      <c r="A7" s="19" t="s">
        <v>16</v>
      </c>
      <c r="B7" s="20" t="s">
        <v>5</v>
      </c>
      <c r="C7" s="10">
        <f>D7+E7+F7</f>
        <v>0</v>
      </c>
      <c r="D7" s="21"/>
      <c r="E7" s="21"/>
      <c r="F7" s="21"/>
      <c r="G7" s="22">
        <f>(D7*2)+(E7*1.5)+F7</f>
        <v>0</v>
      </c>
      <c r="H7" s="34"/>
      <c r="I7" s="24"/>
      <c r="J7" s="25"/>
      <c r="K7" s="36">
        <v>43815</v>
      </c>
      <c r="L7" s="26">
        <f>K7*$L$3</f>
        <v>32861.25</v>
      </c>
      <c r="M7" s="27"/>
      <c r="N7" s="28"/>
    </row>
    <row r="8" spans="1:14" s="11" customFormat="1" ht="33" x14ac:dyDescent="0.25">
      <c r="A8" s="19" t="s">
        <v>25</v>
      </c>
      <c r="B8" s="2" t="s">
        <v>6</v>
      </c>
      <c r="C8" s="10">
        <f t="shared" ref="C8:C17" si="0">D8+E8+F8</f>
        <v>0</v>
      </c>
      <c r="D8" s="3"/>
      <c r="E8" s="3"/>
      <c r="F8" s="3"/>
      <c r="G8" s="7">
        <f t="shared" ref="G8:G17" si="1">(D8*2)+(E8*1.5)+F8</f>
        <v>0</v>
      </c>
      <c r="H8" s="35"/>
      <c r="I8" s="14"/>
      <c r="J8" s="12"/>
      <c r="K8" s="37">
        <v>9615</v>
      </c>
      <c r="L8" s="15">
        <f t="shared" ref="L8:L17" si="2">K8*$L$3</f>
        <v>7211.25</v>
      </c>
      <c r="M8" s="16"/>
      <c r="N8" s="13"/>
    </row>
    <row r="9" spans="1:14" s="11" customFormat="1" ht="33" customHeight="1" x14ac:dyDescent="0.25">
      <c r="A9" s="19" t="s">
        <v>26</v>
      </c>
      <c r="B9" s="2" t="s">
        <v>35</v>
      </c>
      <c r="C9" s="10">
        <f t="shared" si="0"/>
        <v>0</v>
      </c>
      <c r="D9" s="3"/>
      <c r="E9" s="3"/>
      <c r="F9" s="3"/>
      <c r="G9" s="7">
        <f t="shared" si="1"/>
        <v>0</v>
      </c>
      <c r="H9" s="35"/>
      <c r="I9" s="18">
        <f>H9/25</f>
        <v>0</v>
      </c>
      <c r="J9" s="13">
        <f>G9-I9</f>
        <v>0</v>
      </c>
      <c r="K9" s="37">
        <v>3585</v>
      </c>
      <c r="L9" s="15"/>
      <c r="M9" s="16"/>
      <c r="N9" s="13"/>
    </row>
    <row r="10" spans="1:14" s="11" customFormat="1" ht="33" x14ac:dyDescent="0.25">
      <c r="A10" s="19" t="s">
        <v>27</v>
      </c>
      <c r="B10" s="2" t="s">
        <v>7</v>
      </c>
      <c r="C10" s="10">
        <f t="shared" si="0"/>
        <v>0</v>
      </c>
      <c r="D10" s="3"/>
      <c r="E10" s="3"/>
      <c r="F10" s="3"/>
      <c r="G10" s="7">
        <f t="shared" si="1"/>
        <v>0</v>
      </c>
      <c r="H10" s="35"/>
      <c r="I10" s="18">
        <f>H10/25</f>
        <v>0</v>
      </c>
      <c r="J10" s="13">
        <f t="shared" ref="J10:J17" si="3">G10-I10</f>
        <v>0</v>
      </c>
      <c r="K10" s="37">
        <v>20520</v>
      </c>
      <c r="L10" s="15">
        <f t="shared" si="2"/>
        <v>15390</v>
      </c>
      <c r="M10" s="16">
        <f t="shared" ref="M10:M17" si="4">L10/630</f>
        <v>24.428571428571427</v>
      </c>
      <c r="N10" s="13">
        <f>C10-M10</f>
        <v>-24.428571428571427</v>
      </c>
    </row>
    <row r="11" spans="1:14" s="11" customFormat="1" ht="30.75" customHeight="1" x14ac:dyDescent="0.25">
      <c r="A11" s="19" t="s">
        <v>28</v>
      </c>
      <c r="B11" s="38" t="s">
        <v>8</v>
      </c>
      <c r="C11" s="10">
        <f t="shared" si="0"/>
        <v>0</v>
      </c>
      <c r="D11" s="3"/>
      <c r="E11" s="3"/>
      <c r="F11" s="3"/>
      <c r="G11" s="7">
        <f t="shared" si="1"/>
        <v>0</v>
      </c>
      <c r="H11" s="35"/>
      <c r="I11" s="14">
        <f t="shared" ref="I11:I17" si="5">H11/25</f>
        <v>0</v>
      </c>
      <c r="J11" s="13">
        <f t="shared" si="3"/>
        <v>0</v>
      </c>
      <c r="K11" s="37">
        <v>25575</v>
      </c>
      <c r="L11" s="15">
        <f t="shared" si="2"/>
        <v>19181.25</v>
      </c>
      <c r="M11" s="16">
        <f t="shared" si="4"/>
        <v>30.446428571428573</v>
      </c>
      <c r="N11" s="13">
        <f t="shared" ref="N11:N17" si="6">C11-M11</f>
        <v>-30.446428571428573</v>
      </c>
    </row>
    <row r="12" spans="1:14" s="11" customFormat="1" ht="33" x14ac:dyDescent="0.25">
      <c r="A12" s="19" t="s">
        <v>29</v>
      </c>
      <c r="B12" s="2" t="s">
        <v>9</v>
      </c>
      <c r="C12" s="10">
        <f t="shared" si="0"/>
        <v>0</v>
      </c>
      <c r="D12" s="3"/>
      <c r="E12" s="3"/>
      <c r="F12" s="3"/>
      <c r="G12" s="7">
        <f t="shared" si="1"/>
        <v>0</v>
      </c>
      <c r="H12" s="35"/>
      <c r="I12" s="14">
        <f t="shared" si="5"/>
        <v>0</v>
      </c>
      <c r="J12" s="13">
        <f t="shared" si="3"/>
        <v>0</v>
      </c>
      <c r="K12" s="37">
        <v>16380</v>
      </c>
      <c r="L12" s="15">
        <f t="shared" si="2"/>
        <v>12285</v>
      </c>
      <c r="M12" s="16">
        <f t="shared" si="4"/>
        <v>19.5</v>
      </c>
      <c r="N12" s="13">
        <f t="shared" si="6"/>
        <v>-19.5</v>
      </c>
    </row>
    <row r="13" spans="1:14" s="11" customFormat="1" ht="16.5" x14ac:dyDescent="0.25">
      <c r="A13" s="19" t="s">
        <v>30</v>
      </c>
      <c r="B13" s="2" t="s">
        <v>10</v>
      </c>
      <c r="C13" s="10">
        <f t="shared" si="0"/>
        <v>0</v>
      </c>
      <c r="D13" s="3"/>
      <c r="E13" s="3"/>
      <c r="F13" s="3"/>
      <c r="G13" s="7">
        <f t="shared" si="1"/>
        <v>0</v>
      </c>
      <c r="H13" s="35"/>
      <c r="I13" s="14">
        <f t="shared" si="5"/>
        <v>0</v>
      </c>
      <c r="J13" s="13">
        <f t="shared" si="3"/>
        <v>0</v>
      </c>
      <c r="K13" s="37">
        <v>23475</v>
      </c>
      <c r="L13" s="15">
        <f t="shared" si="2"/>
        <v>17606.25</v>
      </c>
      <c r="M13" s="16">
        <f t="shared" si="4"/>
        <v>27.946428571428573</v>
      </c>
      <c r="N13" s="13">
        <f t="shared" si="6"/>
        <v>-27.946428571428573</v>
      </c>
    </row>
    <row r="14" spans="1:14" s="11" customFormat="1" ht="33" x14ac:dyDescent="0.25">
      <c r="A14" s="19" t="s">
        <v>31</v>
      </c>
      <c r="B14" s="2" t="s">
        <v>11</v>
      </c>
      <c r="C14" s="10">
        <f t="shared" si="0"/>
        <v>0</v>
      </c>
      <c r="D14" s="3"/>
      <c r="E14" s="3"/>
      <c r="F14" s="3"/>
      <c r="G14" s="7">
        <f t="shared" si="1"/>
        <v>0</v>
      </c>
      <c r="H14" s="35"/>
      <c r="I14" s="14">
        <f t="shared" si="5"/>
        <v>0</v>
      </c>
      <c r="J14" s="13">
        <f t="shared" si="3"/>
        <v>0</v>
      </c>
      <c r="K14" s="37">
        <v>8025</v>
      </c>
      <c r="L14" s="15">
        <f t="shared" si="2"/>
        <v>6018.75</v>
      </c>
      <c r="M14" s="16">
        <f t="shared" si="4"/>
        <v>9.5535714285714288</v>
      </c>
      <c r="N14" s="13">
        <f t="shared" si="6"/>
        <v>-9.5535714285714288</v>
      </c>
    </row>
    <row r="15" spans="1:14" s="11" customFormat="1" ht="33" x14ac:dyDescent="0.25">
      <c r="A15" s="19" t="s">
        <v>32</v>
      </c>
      <c r="B15" s="2" t="s">
        <v>12</v>
      </c>
      <c r="C15" s="10">
        <f t="shared" si="0"/>
        <v>0</v>
      </c>
      <c r="D15" s="3"/>
      <c r="E15" s="3"/>
      <c r="F15" s="3"/>
      <c r="G15" s="7">
        <f t="shared" si="1"/>
        <v>0</v>
      </c>
      <c r="H15" s="35"/>
      <c r="I15" s="14">
        <f t="shared" si="5"/>
        <v>0</v>
      </c>
      <c r="J15" s="13">
        <f t="shared" si="3"/>
        <v>0</v>
      </c>
      <c r="K15" s="37">
        <v>3345</v>
      </c>
      <c r="L15" s="15">
        <f t="shared" si="2"/>
        <v>2508.75</v>
      </c>
      <c r="M15" s="16">
        <f t="shared" si="4"/>
        <v>3.9821428571428572</v>
      </c>
      <c r="N15" s="13">
        <f t="shared" si="6"/>
        <v>-3.9821428571428572</v>
      </c>
    </row>
    <row r="16" spans="1:14" s="11" customFormat="1" ht="33" customHeight="1" x14ac:dyDescent="0.25">
      <c r="A16" s="19" t="s">
        <v>33</v>
      </c>
      <c r="B16" s="2" t="s">
        <v>13</v>
      </c>
      <c r="C16" s="10">
        <f t="shared" si="0"/>
        <v>0</v>
      </c>
      <c r="D16" s="3"/>
      <c r="E16" s="3"/>
      <c r="F16" s="3"/>
      <c r="G16" s="7">
        <f t="shared" si="1"/>
        <v>0</v>
      </c>
      <c r="H16" s="35"/>
      <c r="I16" s="14">
        <f t="shared" si="5"/>
        <v>0</v>
      </c>
      <c r="J16" s="13">
        <f t="shared" si="3"/>
        <v>0</v>
      </c>
      <c r="K16" s="37">
        <v>4470</v>
      </c>
      <c r="L16" s="15">
        <f t="shared" si="2"/>
        <v>3352.5</v>
      </c>
      <c r="M16" s="16">
        <f t="shared" si="4"/>
        <v>5.3214285714285712</v>
      </c>
      <c r="N16" s="13">
        <f t="shared" si="6"/>
        <v>-5.3214285714285712</v>
      </c>
    </row>
    <row r="17" spans="1:14" s="11" customFormat="1" ht="16.5" x14ac:dyDescent="0.25">
      <c r="A17" s="19" t="s">
        <v>39</v>
      </c>
      <c r="B17" s="2" t="s">
        <v>14</v>
      </c>
      <c r="C17" s="10">
        <f t="shared" si="0"/>
        <v>0</v>
      </c>
      <c r="D17" s="3"/>
      <c r="E17" s="3"/>
      <c r="F17" s="3"/>
      <c r="G17" s="7">
        <f t="shared" si="1"/>
        <v>0</v>
      </c>
      <c r="H17" s="35"/>
      <c r="I17" s="14">
        <f t="shared" si="5"/>
        <v>0</v>
      </c>
      <c r="J17" s="13">
        <f t="shared" si="3"/>
        <v>0</v>
      </c>
      <c r="K17" s="37">
        <v>360</v>
      </c>
      <c r="L17" s="15">
        <f t="shared" si="2"/>
        <v>270</v>
      </c>
      <c r="M17" s="16">
        <f t="shared" si="4"/>
        <v>0.42857142857142855</v>
      </c>
      <c r="N17" s="13">
        <f t="shared" si="6"/>
        <v>-0.42857142857142855</v>
      </c>
    </row>
    <row r="18" spans="1:14" s="11" customFormat="1" ht="16.5" x14ac:dyDescent="0.25">
      <c r="A18" s="67" t="s">
        <v>15</v>
      </c>
      <c r="B18" s="72"/>
      <c r="C18" s="32">
        <f t="shared" ref="C18:N18" si="7">SUM(C7:C17)</f>
        <v>0</v>
      </c>
      <c r="D18" s="32">
        <f t="shared" si="7"/>
        <v>0</v>
      </c>
      <c r="E18" s="32">
        <f t="shared" si="7"/>
        <v>0</v>
      </c>
      <c r="F18" s="32">
        <f t="shared" si="7"/>
        <v>0</v>
      </c>
      <c r="G18" s="32">
        <f t="shared" si="7"/>
        <v>0</v>
      </c>
      <c r="H18" s="33">
        <f t="shared" si="7"/>
        <v>0</v>
      </c>
      <c r="I18" s="32">
        <f t="shared" si="7"/>
        <v>0</v>
      </c>
      <c r="J18" s="32">
        <f t="shared" si="7"/>
        <v>0</v>
      </c>
      <c r="K18" s="33">
        <f t="shared" si="7"/>
        <v>159165</v>
      </c>
      <c r="L18" s="30">
        <f t="shared" si="7"/>
        <v>116685</v>
      </c>
      <c r="M18" s="32">
        <f t="shared" si="7"/>
        <v>121.60714285714286</v>
      </c>
      <c r="N18" s="32">
        <f t="shared" si="7"/>
        <v>-121.60714285714286</v>
      </c>
    </row>
  </sheetData>
  <mergeCells count="16">
    <mergeCell ref="A18:B18"/>
    <mergeCell ref="A2:N2"/>
    <mergeCell ref="A4:A6"/>
    <mergeCell ref="B4:B6"/>
    <mergeCell ref="C4:C5"/>
    <mergeCell ref="D4:F5"/>
    <mergeCell ref="G4:J4"/>
    <mergeCell ref="K4:N4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opLeftCell="A10" workbookViewId="0">
      <selection activeCell="G5" sqref="G5:G6"/>
    </sheetView>
  </sheetViews>
  <sheetFormatPr defaultRowHeight="15" x14ac:dyDescent="0.25"/>
  <cols>
    <col min="1" max="1" width="4.140625" style="4" customWidth="1"/>
    <col min="2" max="2" width="16.5703125" style="4" customWidth="1"/>
    <col min="3" max="3" width="8.7109375" style="4" customWidth="1"/>
    <col min="4" max="6" width="5" style="4" customWidth="1"/>
    <col min="7" max="7" width="13.42578125" style="6" customWidth="1"/>
    <col min="8" max="8" width="10" style="4" customWidth="1"/>
    <col min="9" max="9" width="10.140625" style="4" customWidth="1"/>
    <col min="10" max="10" width="8.140625" style="8" customWidth="1"/>
    <col min="11" max="11" width="14" style="4" bestFit="1" customWidth="1"/>
    <col min="12" max="12" width="12.140625" style="4" customWidth="1"/>
    <col min="13" max="13" width="8.42578125" style="4" customWidth="1"/>
    <col min="14" max="14" width="7.7109375" style="4" customWidth="1"/>
    <col min="15" max="16384" width="9.140625" style="4"/>
  </cols>
  <sheetData>
    <row r="2" spans="1:14" ht="18.75" x14ac:dyDescent="0.3">
      <c r="A2" s="71" t="s">
        <v>49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x14ac:dyDescent="0.25">
      <c r="L3" s="4">
        <v>0.75</v>
      </c>
    </row>
    <row r="4" spans="1:14" ht="30" customHeight="1" x14ac:dyDescent="0.25">
      <c r="A4" s="70" t="s">
        <v>0</v>
      </c>
      <c r="B4" s="70" t="s">
        <v>1</v>
      </c>
      <c r="C4" s="73" t="s">
        <v>2</v>
      </c>
      <c r="D4" s="73" t="s">
        <v>4</v>
      </c>
      <c r="E4" s="73"/>
      <c r="F4" s="73"/>
      <c r="G4" s="73" t="s">
        <v>21</v>
      </c>
      <c r="H4" s="73"/>
      <c r="I4" s="73"/>
      <c r="J4" s="73"/>
      <c r="K4" s="73" t="s">
        <v>24</v>
      </c>
      <c r="L4" s="73"/>
      <c r="M4" s="73"/>
      <c r="N4" s="73"/>
    </row>
    <row r="5" spans="1:14" s="5" customFormat="1" ht="30.75" customHeight="1" x14ac:dyDescent="0.25">
      <c r="A5" s="70"/>
      <c r="B5" s="70"/>
      <c r="C5" s="73"/>
      <c r="D5" s="73"/>
      <c r="E5" s="73"/>
      <c r="F5" s="73"/>
      <c r="G5" s="73" t="s">
        <v>36</v>
      </c>
      <c r="H5" s="74" t="s">
        <v>17</v>
      </c>
      <c r="I5" s="73" t="s">
        <v>37</v>
      </c>
      <c r="J5" s="73" t="s">
        <v>23</v>
      </c>
      <c r="K5" s="74" t="s">
        <v>34</v>
      </c>
      <c r="L5" s="73" t="s">
        <v>38</v>
      </c>
      <c r="M5" s="73" t="s">
        <v>22</v>
      </c>
      <c r="N5" s="73" t="s">
        <v>23</v>
      </c>
    </row>
    <row r="6" spans="1:14" s="5" customFormat="1" ht="31.5" customHeight="1" x14ac:dyDescent="0.25">
      <c r="A6" s="70"/>
      <c r="B6" s="70"/>
      <c r="C6" s="31" t="s">
        <v>3</v>
      </c>
      <c r="D6" s="31" t="s">
        <v>18</v>
      </c>
      <c r="E6" s="31" t="s">
        <v>19</v>
      </c>
      <c r="F6" s="31" t="s">
        <v>20</v>
      </c>
      <c r="G6" s="73"/>
      <c r="H6" s="74"/>
      <c r="I6" s="73"/>
      <c r="J6" s="73"/>
      <c r="K6" s="74"/>
      <c r="L6" s="73"/>
      <c r="M6" s="73"/>
      <c r="N6" s="73"/>
    </row>
    <row r="7" spans="1:14" s="11" customFormat="1" ht="33" x14ac:dyDescent="0.25">
      <c r="A7" s="19" t="s">
        <v>16</v>
      </c>
      <c r="B7" s="20" t="s">
        <v>5</v>
      </c>
      <c r="C7" s="10">
        <f>D7+E7+F7</f>
        <v>24</v>
      </c>
      <c r="D7" s="21"/>
      <c r="E7" s="21">
        <v>16</v>
      </c>
      <c r="F7" s="21">
        <v>8</v>
      </c>
      <c r="G7" s="22">
        <f>(D7*2)+(E7*1.5)+F7</f>
        <v>32</v>
      </c>
      <c r="H7" s="34"/>
      <c r="I7" s="24"/>
      <c r="J7" s="25"/>
      <c r="K7" s="36">
        <v>64813</v>
      </c>
      <c r="L7" s="26">
        <f>K7*$L$3</f>
        <v>48609.75</v>
      </c>
      <c r="M7" s="27"/>
      <c r="N7" s="28"/>
    </row>
    <row r="8" spans="1:14" s="11" customFormat="1" ht="33" x14ac:dyDescent="0.25">
      <c r="A8" s="19" t="s">
        <v>25</v>
      </c>
      <c r="B8" s="2" t="s">
        <v>6</v>
      </c>
      <c r="C8" s="10">
        <f t="shared" ref="C8:C17" si="0">D8+E8+F8</f>
        <v>16</v>
      </c>
      <c r="D8" s="3"/>
      <c r="E8" s="3">
        <v>14</v>
      </c>
      <c r="F8" s="3">
        <v>2</v>
      </c>
      <c r="G8" s="7">
        <f t="shared" ref="G8:G17" si="1">(D8*2)+(E8*1.5)+F8</f>
        <v>23</v>
      </c>
      <c r="H8" s="35"/>
      <c r="I8" s="14"/>
      <c r="J8" s="12"/>
      <c r="K8" s="37">
        <v>8925</v>
      </c>
      <c r="L8" s="15">
        <f t="shared" ref="L8:L17" si="2">K8*$L$3</f>
        <v>6693.75</v>
      </c>
      <c r="M8" s="16"/>
      <c r="N8" s="13"/>
    </row>
    <row r="9" spans="1:14" s="11" customFormat="1" ht="33" customHeight="1" x14ac:dyDescent="0.25">
      <c r="A9" s="19" t="s">
        <v>26</v>
      </c>
      <c r="B9" s="2" t="s">
        <v>35</v>
      </c>
      <c r="C9" s="10">
        <f t="shared" si="0"/>
        <v>9</v>
      </c>
      <c r="D9" s="3"/>
      <c r="E9" s="3">
        <v>7</v>
      </c>
      <c r="F9" s="3">
        <v>2</v>
      </c>
      <c r="G9" s="7">
        <f t="shared" si="1"/>
        <v>12.5</v>
      </c>
      <c r="H9" s="35"/>
      <c r="I9" s="18">
        <f>H9/25</f>
        <v>0</v>
      </c>
      <c r="J9" s="13">
        <f>G9-I9</f>
        <v>12.5</v>
      </c>
      <c r="K9" s="37">
        <v>6313</v>
      </c>
      <c r="L9" s="15"/>
      <c r="M9" s="16"/>
      <c r="N9" s="13"/>
    </row>
    <row r="10" spans="1:14" s="11" customFormat="1" ht="33" x14ac:dyDescent="0.25">
      <c r="A10" s="19" t="s">
        <v>27</v>
      </c>
      <c r="B10" s="2" t="s">
        <v>7</v>
      </c>
      <c r="C10" s="10">
        <f t="shared" si="0"/>
        <v>26</v>
      </c>
      <c r="D10" s="3"/>
      <c r="E10" s="3">
        <v>16</v>
      </c>
      <c r="F10" s="3">
        <v>10</v>
      </c>
      <c r="G10" s="7">
        <f t="shared" si="1"/>
        <v>34</v>
      </c>
      <c r="H10" s="35"/>
      <c r="I10" s="18">
        <f>H10/25</f>
        <v>0</v>
      </c>
      <c r="J10" s="13">
        <f t="shared" ref="J10:J17" si="3">G10-I10</f>
        <v>34</v>
      </c>
      <c r="K10" s="37">
        <v>33253</v>
      </c>
      <c r="L10" s="15">
        <f t="shared" si="2"/>
        <v>24939.75</v>
      </c>
      <c r="M10" s="16">
        <f t="shared" ref="M10:M17" si="4">L10/630</f>
        <v>39.586904761904762</v>
      </c>
      <c r="N10" s="13">
        <f>C10-M10</f>
        <v>-13.586904761904762</v>
      </c>
    </row>
    <row r="11" spans="1:14" s="11" customFormat="1" ht="36" customHeight="1" x14ac:dyDescent="0.25">
      <c r="A11" s="19" t="s">
        <v>28</v>
      </c>
      <c r="B11" s="55" t="s">
        <v>8</v>
      </c>
      <c r="C11" s="10">
        <f t="shared" si="0"/>
        <v>27</v>
      </c>
      <c r="D11" s="3"/>
      <c r="E11" s="3">
        <v>15</v>
      </c>
      <c r="F11" s="3">
        <v>12</v>
      </c>
      <c r="G11" s="7">
        <f t="shared" si="1"/>
        <v>34.5</v>
      </c>
      <c r="H11" s="35"/>
      <c r="I11" s="14">
        <f t="shared" ref="I11:I17" si="5">H11/25</f>
        <v>0</v>
      </c>
      <c r="J11" s="13">
        <f t="shared" si="3"/>
        <v>34.5</v>
      </c>
      <c r="K11" s="37">
        <v>32505</v>
      </c>
      <c r="L11" s="15">
        <f t="shared" si="2"/>
        <v>24378.75</v>
      </c>
      <c r="M11" s="16">
        <f t="shared" si="4"/>
        <v>38.696428571428569</v>
      </c>
      <c r="N11" s="13">
        <f t="shared" ref="N11:N17" si="6">C11-M11</f>
        <v>-11.696428571428569</v>
      </c>
    </row>
    <row r="12" spans="1:14" s="11" customFormat="1" ht="33" x14ac:dyDescent="0.25">
      <c r="A12" s="19" t="s">
        <v>29</v>
      </c>
      <c r="B12" s="2" t="s">
        <v>9</v>
      </c>
      <c r="C12" s="10">
        <f t="shared" si="0"/>
        <v>30</v>
      </c>
      <c r="D12" s="3"/>
      <c r="E12" s="3">
        <v>20</v>
      </c>
      <c r="F12" s="3">
        <v>10</v>
      </c>
      <c r="G12" s="7">
        <f t="shared" si="1"/>
        <v>40</v>
      </c>
      <c r="H12" s="35"/>
      <c r="I12" s="14">
        <f t="shared" si="5"/>
        <v>0</v>
      </c>
      <c r="J12" s="13">
        <f t="shared" si="3"/>
        <v>40</v>
      </c>
      <c r="K12" s="37">
        <v>23685</v>
      </c>
      <c r="L12" s="15">
        <f t="shared" si="2"/>
        <v>17763.75</v>
      </c>
      <c r="M12" s="16">
        <f t="shared" si="4"/>
        <v>28.196428571428573</v>
      </c>
      <c r="N12" s="13">
        <f t="shared" si="6"/>
        <v>1.803571428571427</v>
      </c>
    </row>
    <row r="13" spans="1:14" s="11" customFormat="1" ht="16.5" x14ac:dyDescent="0.25">
      <c r="A13" s="19" t="s">
        <v>30</v>
      </c>
      <c r="B13" s="2" t="s">
        <v>10</v>
      </c>
      <c r="C13" s="10">
        <f t="shared" si="0"/>
        <v>22</v>
      </c>
      <c r="D13" s="3">
        <v>1</v>
      </c>
      <c r="E13" s="3">
        <v>14</v>
      </c>
      <c r="F13" s="3">
        <v>7</v>
      </c>
      <c r="G13" s="7">
        <f t="shared" si="1"/>
        <v>30</v>
      </c>
      <c r="H13" s="35"/>
      <c r="I13" s="14">
        <f t="shared" si="5"/>
        <v>0</v>
      </c>
      <c r="J13" s="13">
        <f t="shared" si="3"/>
        <v>30</v>
      </c>
      <c r="K13" s="37">
        <v>30180</v>
      </c>
      <c r="L13" s="15">
        <f t="shared" si="2"/>
        <v>22635</v>
      </c>
      <c r="M13" s="16">
        <f t="shared" si="4"/>
        <v>35.928571428571431</v>
      </c>
      <c r="N13" s="13">
        <f t="shared" si="6"/>
        <v>-13.928571428571431</v>
      </c>
    </row>
    <row r="14" spans="1:14" s="11" customFormat="1" ht="33" x14ac:dyDescent="0.25">
      <c r="A14" s="19" t="s">
        <v>31</v>
      </c>
      <c r="B14" s="2" t="s">
        <v>11</v>
      </c>
      <c r="C14" s="10">
        <f t="shared" si="0"/>
        <v>8</v>
      </c>
      <c r="D14" s="3"/>
      <c r="E14" s="3">
        <v>3</v>
      </c>
      <c r="F14" s="3">
        <v>5</v>
      </c>
      <c r="G14" s="7">
        <f t="shared" si="1"/>
        <v>9.5</v>
      </c>
      <c r="H14" s="35"/>
      <c r="I14" s="14">
        <f t="shared" si="5"/>
        <v>0</v>
      </c>
      <c r="J14" s="13">
        <f t="shared" si="3"/>
        <v>9.5</v>
      </c>
      <c r="K14" s="37">
        <v>13050</v>
      </c>
      <c r="L14" s="15">
        <f t="shared" si="2"/>
        <v>9787.5</v>
      </c>
      <c r="M14" s="16">
        <f t="shared" si="4"/>
        <v>15.535714285714286</v>
      </c>
      <c r="N14" s="13">
        <f t="shared" si="6"/>
        <v>-7.5357142857142865</v>
      </c>
    </row>
    <row r="15" spans="1:14" s="11" customFormat="1" ht="33" x14ac:dyDescent="0.25">
      <c r="A15" s="19" t="s">
        <v>32</v>
      </c>
      <c r="B15" s="2" t="s">
        <v>12</v>
      </c>
      <c r="C15" s="10">
        <f t="shared" si="0"/>
        <v>10</v>
      </c>
      <c r="D15" s="3">
        <v>1</v>
      </c>
      <c r="E15" s="3">
        <v>6</v>
      </c>
      <c r="F15" s="3">
        <v>3</v>
      </c>
      <c r="G15" s="7">
        <f t="shared" si="1"/>
        <v>14</v>
      </c>
      <c r="H15" s="35"/>
      <c r="I15" s="14">
        <f t="shared" si="5"/>
        <v>0</v>
      </c>
      <c r="J15" s="13">
        <f t="shared" si="3"/>
        <v>14</v>
      </c>
      <c r="K15" s="37">
        <v>4545</v>
      </c>
      <c r="L15" s="15">
        <f t="shared" si="2"/>
        <v>3408.75</v>
      </c>
      <c r="M15" s="16">
        <f t="shared" si="4"/>
        <v>5.4107142857142856</v>
      </c>
      <c r="N15" s="13">
        <f t="shared" si="6"/>
        <v>4.5892857142857144</v>
      </c>
    </row>
    <row r="16" spans="1:14" s="11" customFormat="1" ht="33" customHeight="1" x14ac:dyDescent="0.25">
      <c r="A16" s="19" t="s">
        <v>33</v>
      </c>
      <c r="B16" s="2" t="s">
        <v>13</v>
      </c>
      <c r="C16" s="10">
        <f t="shared" si="0"/>
        <v>15</v>
      </c>
      <c r="D16" s="3">
        <v>1</v>
      </c>
      <c r="E16" s="3">
        <v>14</v>
      </c>
      <c r="F16" s="3"/>
      <c r="G16" s="7">
        <f t="shared" si="1"/>
        <v>23</v>
      </c>
      <c r="H16" s="35"/>
      <c r="I16" s="14">
        <f t="shared" si="5"/>
        <v>0</v>
      </c>
      <c r="J16" s="13">
        <f t="shared" si="3"/>
        <v>23</v>
      </c>
      <c r="K16" s="37">
        <v>11190</v>
      </c>
      <c r="L16" s="15">
        <f t="shared" si="2"/>
        <v>8392.5</v>
      </c>
      <c r="M16" s="16">
        <f t="shared" si="4"/>
        <v>13.321428571428571</v>
      </c>
      <c r="N16" s="13">
        <f t="shared" si="6"/>
        <v>1.6785714285714288</v>
      </c>
    </row>
    <row r="17" spans="1:14" s="11" customFormat="1" ht="16.5" x14ac:dyDescent="0.25">
      <c r="A17" s="19" t="s">
        <v>39</v>
      </c>
      <c r="B17" s="2" t="s">
        <v>14</v>
      </c>
      <c r="C17" s="10">
        <f t="shared" si="0"/>
        <v>3</v>
      </c>
      <c r="D17" s="3"/>
      <c r="E17" s="3">
        <v>3</v>
      </c>
      <c r="F17" s="3"/>
      <c r="G17" s="7">
        <f t="shared" si="1"/>
        <v>4.5</v>
      </c>
      <c r="H17" s="35"/>
      <c r="I17" s="14">
        <f t="shared" si="5"/>
        <v>0</v>
      </c>
      <c r="J17" s="13">
        <f t="shared" si="3"/>
        <v>4.5</v>
      </c>
      <c r="K17" s="37">
        <v>1620</v>
      </c>
      <c r="L17" s="15">
        <f t="shared" si="2"/>
        <v>1215</v>
      </c>
      <c r="M17" s="16">
        <f t="shared" si="4"/>
        <v>1.9285714285714286</v>
      </c>
      <c r="N17" s="13">
        <f t="shared" si="6"/>
        <v>1.0714285714285714</v>
      </c>
    </row>
    <row r="18" spans="1:14" s="11" customFormat="1" ht="16.5" x14ac:dyDescent="0.25">
      <c r="A18" s="67" t="s">
        <v>15</v>
      </c>
      <c r="B18" s="72"/>
      <c r="C18" s="32">
        <f t="shared" ref="C18:N18" si="7">SUM(C7:C17)</f>
        <v>190</v>
      </c>
      <c r="D18" s="32">
        <f t="shared" si="7"/>
        <v>3</v>
      </c>
      <c r="E18" s="32">
        <f t="shared" si="7"/>
        <v>128</v>
      </c>
      <c r="F18" s="32">
        <f t="shared" si="7"/>
        <v>59</v>
      </c>
      <c r="G18" s="32">
        <f t="shared" si="7"/>
        <v>257</v>
      </c>
      <c r="H18" s="33">
        <f t="shared" si="7"/>
        <v>0</v>
      </c>
      <c r="I18" s="32">
        <f t="shared" si="7"/>
        <v>0</v>
      </c>
      <c r="J18" s="32">
        <f t="shared" si="7"/>
        <v>202</v>
      </c>
      <c r="K18" s="33">
        <f t="shared" si="7"/>
        <v>230079</v>
      </c>
      <c r="L18" s="30">
        <f t="shared" si="7"/>
        <v>167824.5</v>
      </c>
      <c r="M18" s="32">
        <f t="shared" si="7"/>
        <v>178.60476190476189</v>
      </c>
      <c r="N18" s="32">
        <f t="shared" si="7"/>
        <v>-37.604761904761901</v>
      </c>
    </row>
  </sheetData>
  <mergeCells count="16">
    <mergeCell ref="A18:B18"/>
    <mergeCell ref="A2:N2"/>
    <mergeCell ref="A4:A6"/>
    <mergeCell ref="B4:B6"/>
    <mergeCell ref="C4:C5"/>
    <mergeCell ref="D4:F5"/>
    <mergeCell ref="G4:J4"/>
    <mergeCell ref="K4:N4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Khối lượng TS-DT</vt:lpstr>
      <vt:lpstr>Sheet1</vt:lpstr>
      <vt:lpstr>NH 17 18</vt:lpstr>
      <vt:lpstr>NH 18 19</vt:lpstr>
      <vt:lpstr>NH 19 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2020-08-10T14:38:18Z</cp:lastPrinted>
  <dcterms:created xsi:type="dcterms:W3CDTF">2020-06-08T04:22:51Z</dcterms:created>
  <dcterms:modified xsi:type="dcterms:W3CDTF">2020-08-10T16:56:00Z</dcterms:modified>
</cp:coreProperties>
</file>